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60" windowWidth="19200" windowHeight="11865" firstSheet="2" activeTab="2"/>
  </bookViews>
  <sheets>
    <sheet name="&amp;조회조건&amp;Sheet1 (4)" sheetId="7" state="veryHidden" r:id="rId1"/>
    <sheet name="&amp;조회조건&amp;1.수출(기본분류)" sheetId="10" state="veryHidden" r:id="rId2"/>
    <sheet name="1.수출(기본분류)" sheetId="6" r:id="rId3"/>
    <sheet name="&amp;조회조건&amp;2.수입(기본분류)" sheetId="8" state="veryHidden" r:id="rId4"/>
    <sheet name="2.수입(기본분류)" sheetId="5" r:id="rId5"/>
    <sheet name="&amp;조회조건&amp;3.수입(용도별)" sheetId="9" state="veryHidden" r:id="rId6"/>
    <sheet name="3.수입(용도별)" sheetId="4" r:id="rId7"/>
    <sheet name="4.수출입물가지수추이" sheetId="18" r:id="rId8"/>
    <sheet name="5.SOP(시계열)" sheetId="19" r:id="rId9"/>
  </sheets>
  <definedNames>
    <definedName name="_xlnm.Print_Area" localSheetId="7">'4.수출입물가지수추이'!$A$1:$G$91</definedName>
    <definedName name="_xlnm.Print_Area" localSheetId="8">'5.SOP(시계열)'!$A$1:$AD$50</definedName>
  </definedNames>
  <calcPr calcId="125725"/>
</workbook>
</file>

<file path=xl/calcChain.xml><?xml version="1.0" encoding="utf-8"?>
<calcChain xmlns="http://schemas.openxmlformats.org/spreadsheetml/2006/main">
  <c r="F57" i="18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H9" i="4"/>
  <c r="I9"/>
  <c r="J9"/>
  <c r="H10"/>
  <c r="I10"/>
  <c r="J10"/>
  <c r="H11"/>
  <c r="I11"/>
  <c r="J11"/>
  <c r="H12"/>
  <c r="I12"/>
  <c r="J12"/>
  <c r="H13"/>
  <c r="I13"/>
  <c r="J13"/>
  <c r="H14"/>
  <c r="I14"/>
  <c r="J14"/>
  <c r="H15"/>
  <c r="I15"/>
  <c r="J15"/>
  <c r="H16"/>
  <c r="I16"/>
  <c r="J16"/>
  <c r="H17"/>
  <c r="I17"/>
  <c r="J17"/>
  <c r="H18"/>
  <c r="I18"/>
  <c r="J18"/>
  <c r="H19"/>
  <c r="I19"/>
  <c r="J19"/>
  <c r="H20"/>
  <c r="I20"/>
  <c r="J20"/>
  <c r="H21"/>
  <c r="I21"/>
  <c r="J21"/>
  <c r="H22"/>
  <c r="I22"/>
  <c r="J22"/>
  <c r="H23"/>
  <c r="I23"/>
  <c r="J23"/>
  <c r="H24"/>
  <c r="I24"/>
  <c r="J24"/>
  <c r="H25"/>
  <c r="I25"/>
  <c r="J25"/>
  <c r="H26"/>
  <c r="I26"/>
  <c r="J26"/>
  <c r="H27"/>
  <c r="I27"/>
  <c r="J27"/>
  <c r="H28"/>
  <c r="I28"/>
  <c r="J28"/>
  <c r="H29"/>
  <c r="I29"/>
  <c r="J29"/>
  <c r="H30"/>
  <c r="I30"/>
  <c r="J30"/>
  <c r="H31"/>
  <c r="I31"/>
  <c r="J31"/>
  <c r="H32"/>
  <c r="I32"/>
  <c r="J32"/>
  <c r="H33"/>
  <c r="I33"/>
  <c r="J33"/>
  <c r="H34"/>
  <c r="I34"/>
  <c r="J34"/>
  <c r="H35"/>
  <c r="I35"/>
  <c r="J35"/>
  <c r="H36"/>
  <c r="I36"/>
  <c r="J36"/>
  <c r="J8"/>
  <c r="I8"/>
  <c r="H8"/>
  <c r="H9" i="5"/>
  <c r="I9"/>
  <c r="J9"/>
  <c r="H10"/>
  <c r="I10"/>
  <c r="J10"/>
  <c r="H11"/>
  <c r="I11"/>
  <c r="J11"/>
  <c r="H12"/>
  <c r="I12"/>
  <c r="J12"/>
  <c r="H13"/>
  <c r="I13"/>
  <c r="J13"/>
  <c r="H14"/>
  <c r="I14"/>
  <c r="J14"/>
  <c r="H15"/>
  <c r="I15"/>
  <c r="J15"/>
  <c r="H16"/>
  <c r="I16"/>
  <c r="J16"/>
  <c r="H17"/>
  <c r="I17"/>
  <c r="J17"/>
  <c r="H18"/>
  <c r="I18"/>
  <c r="J18"/>
  <c r="H19"/>
  <c r="I19"/>
  <c r="J19"/>
  <c r="H20"/>
  <c r="I20"/>
  <c r="J20"/>
  <c r="H21"/>
  <c r="I21"/>
  <c r="J21"/>
  <c r="H22"/>
  <c r="I22"/>
  <c r="J22"/>
  <c r="H23"/>
  <c r="I23"/>
  <c r="J23"/>
  <c r="H24"/>
  <c r="I24"/>
  <c r="J24"/>
  <c r="H25"/>
  <c r="I25"/>
  <c r="J25"/>
  <c r="H26"/>
  <c r="I26"/>
  <c r="J26"/>
  <c r="H27"/>
  <c r="I27"/>
  <c r="J27"/>
  <c r="H28"/>
  <c r="I28"/>
  <c r="J28"/>
  <c r="H29"/>
  <c r="I29"/>
  <c r="J29"/>
  <c r="H30"/>
  <c r="I30"/>
  <c r="J30"/>
  <c r="J8"/>
  <c r="I8"/>
  <c r="H8"/>
  <c r="H9" i="6"/>
  <c r="I9"/>
  <c r="J9"/>
  <c r="H10"/>
  <c r="I10"/>
  <c r="J10"/>
  <c r="H11"/>
  <c r="I11"/>
  <c r="J11"/>
  <c r="H12"/>
  <c r="I12"/>
  <c r="J12"/>
  <c r="H13"/>
  <c r="I13"/>
  <c r="J13"/>
  <c r="H14"/>
  <c r="I14"/>
  <c r="J14"/>
  <c r="H15"/>
  <c r="I15"/>
  <c r="J15"/>
  <c r="H16"/>
  <c r="I16"/>
  <c r="J16"/>
  <c r="H17"/>
  <c r="I17"/>
  <c r="J17"/>
  <c r="H18"/>
  <c r="I18"/>
  <c r="J18"/>
  <c r="H19"/>
  <c r="I19"/>
  <c r="J19"/>
  <c r="H20"/>
  <c r="I20"/>
  <c r="J20"/>
  <c r="H21"/>
  <c r="I21"/>
  <c r="J21"/>
  <c r="H22"/>
  <c r="I22"/>
  <c r="J22"/>
  <c r="H23"/>
  <c r="I23"/>
  <c r="J23"/>
  <c r="J8"/>
  <c r="I8"/>
  <c r="H8"/>
  <c r="A1" i="4"/>
  <c r="A1" i="5"/>
</calcChain>
</file>

<file path=xl/sharedStrings.xml><?xml version="1.0" encoding="utf-8"?>
<sst xmlns="http://schemas.openxmlformats.org/spreadsheetml/2006/main" count="2432" uniqueCount="319">
  <si>
    <t>\Sheet1 (4)</t>
  </si>
  <si>
    <t>1.수출물가지수(기본)</t>
  </si>
  <si>
    <t>D</t>
  </si>
  <si>
    <t>013P037</t>
  </si>
  <si>
    <t>T_013P037</t>
  </si>
  <si>
    <t>TIME</t>
  </si>
  <si>
    <t>시점</t>
  </si>
  <si>
    <t>12632256</t>
  </si>
  <si>
    <t>X</t>
  </si>
  <si>
    <t>Y</t>
  </si>
  <si>
    <t>7</t>
  </si>
  <si>
    <t>4</t>
  </si>
  <si>
    <t>-1MM</t>
  </si>
  <si>
    <t>A1</t>
  </si>
  <si>
    <t>200902</t>
  </si>
  <si>
    <t xml:space="preserve"> </t>
  </si>
  <si>
    <t>0</t>
  </si>
  <si>
    <t>5</t>
  </si>
  <si>
    <t>MM</t>
  </si>
  <si>
    <t>6</t>
  </si>
  <si>
    <t>-1Ym</t>
  </si>
  <si>
    <t>-1YM</t>
  </si>
  <si>
    <t>UPMU_CODE</t>
  </si>
  <si>
    <t>업무구분</t>
  </si>
  <si>
    <t>C</t>
  </si>
  <si>
    <t>=</t>
  </si>
  <si>
    <t>2</t>
  </si>
  <si>
    <t>1</t>
  </si>
  <si>
    <t>EPI01</t>
  </si>
  <si>
    <t/>
  </si>
  <si>
    <t>JISU_TYPE</t>
  </si>
  <si>
    <t>지수형태</t>
  </si>
  <si>
    <t>3</t>
  </si>
  <si>
    <t>MONEY_TYPE</t>
  </si>
  <si>
    <t>통화구분</t>
  </si>
  <si>
    <t>W</t>
  </si>
  <si>
    <t>ITEM_CODE</t>
  </si>
  <si>
    <t>품목</t>
  </si>
  <si>
    <t>8</t>
  </si>
  <si>
    <t>*</t>
  </si>
  <si>
    <t>9</t>
  </si>
  <si>
    <t>10</t>
  </si>
  <si>
    <t>11</t>
  </si>
  <si>
    <t>301</t>
  </si>
  <si>
    <t>12</t>
  </si>
  <si>
    <t>302</t>
  </si>
  <si>
    <t>13</t>
  </si>
  <si>
    <t>303</t>
  </si>
  <si>
    <t>14</t>
  </si>
  <si>
    <t>304</t>
  </si>
  <si>
    <t>15</t>
  </si>
  <si>
    <t>305</t>
  </si>
  <si>
    <t>16</t>
  </si>
  <si>
    <t>306</t>
  </si>
  <si>
    <t>17</t>
  </si>
  <si>
    <t>307</t>
  </si>
  <si>
    <t>18</t>
  </si>
  <si>
    <t>308</t>
  </si>
  <si>
    <t>19</t>
  </si>
  <si>
    <t>309</t>
  </si>
  <si>
    <t>20</t>
  </si>
  <si>
    <t>310</t>
  </si>
  <si>
    <t>21</t>
  </si>
  <si>
    <t>311</t>
  </si>
  <si>
    <t>22</t>
  </si>
  <si>
    <t>312</t>
  </si>
  <si>
    <t>23</t>
  </si>
  <si>
    <t>313</t>
  </si>
  <si>
    <t>\2.수입(기본분류)</t>
  </si>
  <si>
    <t>2.수입물가지수(기본분류)</t>
  </si>
  <si>
    <t>013P038</t>
  </si>
  <si>
    <t>T_013P038</t>
  </si>
  <si>
    <t>EPI02</t>
  </si>
  <si>
    <t>101</t>
  </si>
  <si>
    <t>102</t>
  </si>
  <si>
    <t>103</t>
  </si>
  <si>
    <t>201</t>
  </si>
  <si>
    <t>202</t>
  </si>
  <si>
    <t>24</t>
  </si>
  <si>
    <t>25</t>
  </si>
  <si>
    <t>26</t>
  </si>
  <si>
    <t>27</t>
  </si>
  <si>
    <t>28</t>
  </si>
  <si>
    <t>29</t>
  </si>
  <si>
    <t>30</t>
  </si>
  <si>
    <t>314</t>
  </si>
  <si>
    <t>\3.수입(용도별)</t>
  </si>
  <si>
    <t>3.수입물가지수(용도별)</t>
  </si>
  <si>
    <t>U</t>
  </si>
  <si>
    <t>1000</t>
  </si>
  <si>
    <t>1001</t>
  </si>
  <si>
    <t>1002</t>
  </si>
  <si>
    <t>2000</t>
  </si>
  <si>
    <t>200301</t>
  </si>
  <si>
    <t>200302</t>
  </si>
  <si>
    <t>200303</t>
  </si>
  <si>
    <t>200304</t>
  </si>
  <si>
    <t>200305</t>
  </si>
  <si>
    <t>200306</t>
  </si>
  <si>
    <t>200307</t>
  </si>
  <si>
    <t>200308</t>
  </si>
  <si>
    <t>200309</t>
  </si>
  <si>
    <t>200310</t>
  </si>
  <si>
    <t>200311</t>
  </si>
  <si>
    <t>200312</t>
  </si>
  <si>
    <t>200313</t>
  </si>
  <si>
    <t>200314</t>
  </si>
  <si>
    <t>3100</t>
  </si>
  <si>
    <t>310308</t>
  </si>
  <si>
    <t>310309</t>
  </si>
  <si>
    <t>310310</t>
  </si>
  <si>
    <t>31</t>
  </si>
  <si>
    <t>310311</t>
  </si>
  <si>
    <t>32</t>
  </si>
  <si>
    <t>310312</t>
  </si>
  <si>
    <t>33</t>
  </si>
  <si>
    <t>310313</t>
  </si>
  <si>
    <t>34</t>
  </si>
  <si>
    <t>3200</t>
  </si>
  <si>
    <t>35</t>
  </si>
  <si>
    <t>3210</t>
  </si>
  <si>
    <t>36</t>
  </si>
  <si>
    <t>3220</t>
  </si>
  <si>
    <t>2005=100</t>
    <phoneticPr fontId="1" type="noConversion"/>
  </si>
  <si>
    <t>\1.수출(기본분류)</t>
  </si>
  <si>
    <t>1.수출물가지수(기본분류)</t>
  </si>
  <si>
    <t>총지수</t>
  </si>
  <si>
    <t>농림수산품</t>
  </si>
  <si>
    <t>원자재</t>
  </si>
  <si>
    <t>중간재</t>
  </si>
  <si>
    <t>자본재</t>
  </si>
  <si>
    <t>소비재</t>
  </si>
  <si>
    <t>공산품</t>
  </si>
  <si>
    <t>내구및준내구재</t>
  </si>
  <si>
    <t>음식료품및담배</t>
  </si>
  <si>
    <t>비내구재</t>
  </si>
  <si>
    <t>섬유의복및가죽제품</t>
  </si>
  <si>
    <t>종이및종이제품</t>
  </si>
  <si>
    <t>석유화학및고무제품</t>
  </si>
  <si>
    <t>비금속광물제품</t>
  </si>
  <si>
    <t>조립금속제품</t>
  </si>
  <si>
    <t>일반기계및장비제품</t>
  </si>
  <si>
    <t>컴퓨터영상음향및통신장비제품</t>
  </si>
  <si>
    <t>정밀기계제품</t>
  </si>
  <si>
    <t>운송장비제품</t>
  </si>
  <si>
    <t>기타공산품</t>
  </si>
  <si>
    <t>농산품</t>
  </si>
  <si>
    <t>임산물</t>
  </si>
  <si>
    <t>수산품</t>
  </si>
  <si>
    <t>광산품</t>
  </si>
  <si>
    <t>연료광물</t>
  </si>
  <si>
    <t>기타광물</t>
  </si>
  <si>
    <t>목재및나무제품</t>
  </si>
  <si>
    <t>펄프및종이제품</t>
  </si>
  <si>
    <t>전기장비제품</t>
  </si>
  <si>
    <t>전월비</t>
    <phoneticPr fontId="1" type="noConversion"/>
  </si>
  <si>
    <t>전년말비</t>
    <phoneticPr fontId="1" type="noConversion"/>
  </si>
  <si>
    <t>전년동월비</t>
    <phoneticPr fontId="1" type="noConversion"/>
  </si>
  <si>
    <t>등락률(%)</t>
    <phoneticPr fontId="1" type="noConversion"/>
  </si>
  <si>
    <t>가중치</t>
    <phoneticPr fontId="1" type="noConversion"/>
  </si>
  <si>
    <t>기  본  분  류</t>
    <phoneticPr fontId="1" type="noConversion"/>
  </si>
  <si>
    <t>지    수</t>
    <phoneticPr fontId="1" type="noConversion"/>
  </si>
  <si>
    <t>2005=100</t>
    <phoneticPr fontId="1" type="noConversion"/>
  </si>
  <si>
    <t>기    본    분    류</t>
    <phoneticPr fontId="1" type="noConversion"/>
  </si>
  <si>
    <t>가중치</t>
    <phoneticPr fontId="1" type="noConversion"/>
  </si>
  <si>
    <t>지   수</t>
    <phoneticPr fontId="1" type="noConversion"/>
  </si>
  <si>
    <t>등락률(%)</t>
    <phoneticPr fontId="1" type="noConversion"/>
  </si>
  <si>
    <t>전월비</t>
    <phoneticPr fontId="1" type="noConversion"/>
  </si>
  <si>
    <t>전년말비</t>
    <phoneticPr fontId="1" type="noConversion"/>
  </si>
  <si>
    <t>전년동월비</t>
    <phoneticPr fontId="1" type="noConversion"/>
  </si>
  <si>
    <t>구        분</t>
    <phoneticPr fontId="1" type="noConversion"/>
  </si>
  <si>
    <t>년월</t>
    <phoneticPr fontId="1" type="noConversion"/>
  </si>
  <si>
    <t>수 출 물 가</t>
    <phoneticPr fontId="1" type="noConversion"/>
  </si>
  <si>
    <t>수 입 물 가</t>
    <phoneticPr fontId="1" type="noConversion"/>
  </si>
  <si>
    <t>총지수</t>
    <phoneticPr fontId="1" type="noConversion"/>
  </si>
  <si>
    <t>전기비
등락률(%)</t>
    <phoneticPr fontId="1" type="noConversion"/>
  </si>
  <si>
    <t>2008. 2</t>
    <phoneticPr fontId="1" type="noConversion"/>
  </si>
  <si>
    <t xml:space="preserve">      4</t>
  </si>
  <si>
    <t xml:space="preserve">      9</t>
  </si>
  <si>
    <t xml:space="preserve">     10</t>
  </si>
  <si>
    <t xml:space="preserve">     11</t>
  </si>
  <si>
    <t xml:space="preserve">     12</t>
  </si>
  <si>
    <t>2009. 1</t>
  </si>
  <si>
    <t xml:space="preserve">      2</t>
  </si>
  <si>
    <t>2010. 1</t>
    <phoneticPr fontId="1" type="noConversion"/>
  </si>
  <si>
    <t>4. 수출입물가지수</t>
    <phoneticPr fontId="1" type="noConversion"/>
  </si>
  <si>
    <t>전년동월비
등락률(%)</t>
    <phoneticPr fontId="1" type="noConversion"/>
  </si>
  <si>
    <t>2008. 3</t>
    <phoneticPr fontId="1" type="noConversion"/>
  </si>
  <si>
    <t>2008. 5</t>
    <phoneticPr fontId="1" type="noConversion"/>
  </si>
  <si>
    <t>2008. 6</t>
    <phoneticPr fontId="1" type="noConversion"/>
  </si>
  <si>
    <t>2008. 7</t>
    <phoneticPr fontId="1" type="noConversion"/>
  </si>
  <si>
    <t>2008. 8</t>
    <phoneticPr fontId="1" type="noConversion"/>
  </si>
  <si>
    <t>2008. 9</t>
    <phoneticPr fontId="1" type="noConversion"/>
  </si>
  <si>
    <t>2008.10</t>
    <phoneticPr fontId="1" type="noConversion"/>
  </si>
  <si>
    <t>2008.11</t>
    <phoneticPr fontId="1" type="noConversion"/>
  </si>
  <si>
    <t>2009. 2</t>
    <phoneticPr fontId="1" type="noConversion"/>
  </si>
  <si>
    <t xml:space="preserve">      3</t>
    <phoneticPr fontId="1" type="noConversion"/>
  </si>
  <si>
    <t xml:space="preserve">      4</t>
    <phoneticPr fontId="1" type="noConversion"/>
  </si>
  <si>
    <t xml:space="preserve">      5</t>
    <phoneticPr fontId="1" type="noConversion"/>
  </si>
  <si>
    <t xml:space="preserve">      6</t>
    <phoneticPr fontId="1" type="noConversion"/>
  </si>
  <si>
    <t xml:space="preserve">      7</t>
    <phoneticPr fontId="1" type="noConversion"/>
  </si>
  <si>
    <t xml:space="preserve">      8</t>
    <phoneticPr fontId="1" type="noConversion"/>
  </si>
  <si>
    <t>2011. 1</t>
  </si>
  <si>
    <t>3. 수입물가지수(용도별 분류) 및 등락률</t>
    <phoneticPr fontId="1" type="noConversion"/>
  </si>
  <si>
    <t>2. 수입물가지수(기본분류) 및 등락률</t>
    <phoneticPr fontId="1" type="noConversion"/>
  </si>
  <si>
    <t>&lt;통계표&gt;</t>
  </si>
  <si>
    <t>1. 수출물가지수(기본분류) 및 등락률</t>
    <phoneticPr fontId="1" type="noConversion"/>
  </si>
  <si>
    <t>2009. 3</t>
    <phoneticPr fontId="1" type="noConversion"/>
  </si>
  <si>
    <t xml:space="preserve">      3</t>
    <phoneticPr fontId="2" type="noConversion"/>
  </si>
  <si>
    <t>1차금속제품</t>
    <phoneticPr fontId="1" type="noConversion"/>
  </si>
  <si>
    <t>1차금속제품</t>
    <phoneticPr fontId="1" type="noConversion"/>
  </si>
  <si>
    <t>2009. 4</t>
    <phoneticPr fontId="1" type="noConversion"/>
  </si>
  <si>
    <t>2009. 5</t>
    <phoneticPr fontId="1" type="noConversion"/>
  </si>
  <si>
    <t xml:space="preserve">      5</t>
    <phoneticPr fontId="2" type="noConversion"/>
  </si>
  <si>
    <t>2009. 6</t>
    <phoneticPr fontId="1" type="noConversion"/>
  </si>
  <si>
    <t>2009. 7</t>
    <phoneticPr fontId="1" type="noConversion"/>
  </si>
  <si>
    <t xml:space="preserve">      6</t>
  </si>
  <si>
    <t>2009. 8</t>
    <phoneticPr fontId="1" type="noConversion"/>
  </si>
  <si>
    <t xml:space="preserve">      7</t>
  </si>
  <si>
    <t xml:space="preserve">      8</t>
  </si>
  <si>
    <t>2009. 9</t>
    <phoneticPr fontId="1" type="noConversion"/>
  </si>
  <si>
    <t>W</t>
    <phoneticPr fontId="1" type="noConversion"/>
  </si>
  <si>
    <t>EPI02</t>
    <phoneticPr fontId="1" type="noConversion"/>
  </si>
  <si>
    <t>200307</t>
    <phoneticPr fontId="1" type="noConversion"/>
  </si>
  <si>
    <t>2009.10</t>
    <phoneticPr fontId="1" type="noConversion"/>
  </si>
  <si>
    <t xml:space="preserve">     10</t>
    <phoneticPr fontId="2" type="noConversion"/>
  </si>
  <si>
    <t>3</t>
    <phoneticPr fontId="1" type="noConversion"/>
  </si>
  <si>
    <t>U</t>
    <phoneticPr fontId="1" type="noConversion"/>
  </si>
  <si>
    <t>200306</t>
    <phoneticPr fontId="1" type="noConversion"/>
  </si>
  <si>
    <t>2009.11</t>
    <phoneticPr fontId="1" type="noConversion"/>
  </si>
  <si>
    <t>EPI01</t>
    <phoneticPr fontId="1" type="noConversion"/>
  </si>
  <si>
    <t>201012</t>
    <phoneticPr fontId="1" type="noConversion"/>
  </si>
  <si>
    <t>Y</t>
    <phoneticPr fontId="1" type="noConversion"/>
  </si>
  <si>
    <t>W</t>
    <phoneticPr fontId="1" type="noConversion"/>
  </si>
  <si>
    <t>*</t>
    <phoneticPr fontId="1" type="noConversion"/>
  </si>
  <si>
    <t>1</t>
    <phoneticPr fontId="1" type="noConversion"/>
  </si>
  <si>
    <t>301</t>
    <phoneticPr fontId="1" type="noConversion"/>
  </si>
  <si>
    <t>302</t>
    <phoneticPr fontId="1" type="noConversion"/>
  </si>
  <si>
    <t>303</t>
    <phoneticPr fontId="1" type="noConversion"/>
  </si>
  <si>
    <t>304</t>
    <phoneticPr fontId="1" type="noConversion"/>
  </si>
  <si>
    <t>305</t>
    <phoneticPr fontId="1" type="noConversion"/>
  </si>
  <si>
    <t>306</t>
    <phoneticPr fontId="1" type="noConversion"/>
  </si>
  <si>
    <t>307</t>
    <phoneticPr fontId="1" type="noConversion"/>
  </si>
  <si>
    <t>308</t>
    <phoneticPr fontId="1" type="noConversion"/>
  </si>
  <si>
    <t>309</t>
    <phoneticPr fontId="1" type="noConversion"/>
  </si>
  <si>
    <t>310</t>
    <phoneticPr fontId="1" type="noConversion"/>
  </si>
  <si>
    <t>311</t>
    <phoneticPr fontId="1" type="noConversion"/>
  </si>
  <si>
    <t>312</t>
    <phoneticPr fontId="1" type="noConversion"/>
  </si>
  <si>
    <t>313</t>
    <phoneticPr fontId="1" type="noConversion"/>
  </si>
  <si>
    <t>EPI02</t>
    <phoneticPr fontId="1" type="noConversion"/>
  </si>
  <si>
    <t>101</t>
    <phoneticPr fontId="1" type="noConversion"/>
  </si>
  <si>
    <t>102</t>
    <phoneticPr fontId="1" type="noConversion"/>
  </si>
  <si>
    <t>103</t>
    <phoneticPr fontId="1" type="noConversion"/>
  </si>
  <si>
    <t>2</t>
    <phoneticPr fontId="1" type="noConversion"/>
  </si>
  <si>
    <t>201</t>
    <phoneticPr fontId="1" type="noConversion"/>
  </si>
  <si>
    <t>202</t>
    <phoneticPr fontId="1" type="noConversion"/>
  </si>
  <si>
    <t>3</t>
    <phoneticPr fontId="1" type="noConversion"/>
  </si>
  <si>
    <t>314</t>
    <phoneticPr fontId="1" type="noConversion"/>
  </si>
  <si>
    <t>1000</t>
    <phoneticPr fontId="1" type="noConversion"/>
  </si>
  <si>
    <t>1001</t>
    <phoneticPr fontId="1" type="noConversion"/>
  </si>
  <si>
    <t>1002</t>
    <phoneticPr fontId="1" type="noConversion"/>
  </si>
  <si>
    <t>2000</t>
    <phoneticPr fontId="1" type="noConversion"/>
  </si>
  <si>
    <t>200301</t>
    <phoneticPr fontId="1" type="noConversion"/>
  </si>
  <si>
    <t>200302</t>
    <phoneticPr fontId="1" type="noConversion"/>
  </si>
  <si>
    <t>200303</t>
    <phoneticPr fontId="1" type="noConversion"/>
  </si>
  <si>
    <t>200304</t>
    <phoneticPr fontId="1" type="noConversion"/>
  </si>
  <si>
    <t>200305</t>
    <phoneticPr fontId="1" type="noConversion"/>
  </si>
  <si>
    <t>200308</t>
    <phoneticPr fontId="1" type="noConversion"/>
  </si>
  <si>
    <t>200309</t>
    <phoneticPr fontId="1" type="noConversion"/>
  </si>
  <si>
    <t>200310</t>
    <phoneticPr fontId="1" type="noConversion"/>
  </si>
  <si>
    <t>200311</t>
    <phoneticPr fontId="1" type="noConversion"/>
  </si>
  <si>
    <t>200312</t>
    <phoneticPr fontId="1" type="noConversion"/>
  </si>
  <si>
    <t>200313</t>
    <phoneticPr fontId="1" type="noConversion"/>
  </si>
  <si>
    <t>200314</t>
    <phoneticPr fontId="1" type="noConversion"/>
  </si>
  <si>
    <t>3100</t>
    <phoneticPr fontId="1" type="noConversion"/>
  </si>
  <si>
    <t>310308</t>
    <phoneticPr fontId="1" type="noConversion"/>
  </si>
  <si>
    <t>310309</t>
    <phoneticPr fontId="1" type="noConversion"/>
  </si>
  <si>
    <t>310310</t>
    <phoneticPr fontId="1" type="noConversion"/>
  </si>
  <si>
    <t>310311</t>
    <phoneticPr fontId="1" type="noConversion"/>
  </si>
  <si>
    <t>310312</t>
    <phoneticPr fontId="1" type="noConversion"/>
  </si>
  <si>
    <t>310313</t>
    <phoneticPr fontId="1" type="noConversion"/>
  </si>
  <si>
    <t>3200</t>
    <phoneticPr fontId="1" type="noConversion"/>
  </si>
  <si>
    <t>3210</t>
    <phoneticPr fontId="1" type="noConversion"/>
  </si>
  <si>
    <t>3220</t>
    <phoneticPr fontId="1" type="noConversion"/>
  </si>
  <si>
    <t>2011.11</t>
    <phoneticPr fontId="1" type="noConversion"/>
  </si>
  <si>
    <t>2011.12</t>
    <phoneticPr fontId="1" type="noConversion"/>
  </si>
  <si>
    <t>2009.12</t>
    <phoneticPr fontId="1" type="noConversion"/>
  </si>
  <si>
    <t xml:space="preserve">     12</t>
    <phoneticPr fontId="2" type="noConversion"/>
  </si>
  <si>
    <t>5.가공단계별물가지수(시계열)</t>
    <phoneticPr fontId="13" type="noConversion"/>
  </si>
  <si>
    <t>2005=100</t>
    <phoneticPr fontId="13" type="noConversion"/>
  </si>
  <si>
    <t>연 월</t>
    <phoneticPr fontId="13" type="noConversion"/>
  </si>
  <si>
    <t>물 가 지 수</t>
    <phoneticPr fontId="13" type="noConversion"/>
  </si>
  <si>
    <t>전년(동월)대비 등락률(%)</t>
    <phoneticPr fontId="13" type="noConversion"/>
  </si>
  <si>
    <t>원자재및
중간재</t>
  </si>
  <si>
    <t>중간재</t>
    <phoneticPr fontId="13" type="noConversion"/>
  </si>
  <si>
    <t>최종재</t>
    <phoneticPr fontId="13" type="noConversion"/>
  </si>
  <si>
    <t>자본재</t>
    <phoneticPr fontId="13" type="noConversion"/>
  </si>
  <si>
    <t>소비재</t>
    <phoneticPr fontId="13" type="noConversion"/>
  </si>
  <si>
    <t>총지수</t>
    <phoneticPr fontId="13" type="noConversion"/>
  </si>
  <si>
    <t>가중치</t>
    <phoneticPr fontId="13" type="noConversion"/>
  </si>
  <si>
    <t> 2000</t>
  </si>
  <si>
    <t> 2001</t>
  </si>
  <si>
    <t> 2002</t>
  </si>
  <si>
    <t> 2003</t>
  </si>
  <si>
    <t> 2004</t>
  </si>
  <si>
    <t> 2005</t>
  </si>
  <si>
    <t> 2006</t>
  </si>
  <si>
    <t> 2007</t>
  </si>
  <si>
    <t> 2008</t>
  </si>
  <si>
    <t> 2009</t>
  </si>
  <si>
    <t> 2010</t>
  </si>
  <si>
    <t> 2011</t>
  </si>
  <si>
    <t>2009.12</t>
  </si>
  <si>
    <t>2010. 1</t>
  </si>
  <si>
    <t xml:space="preserve">      3</t>
  </si>
  <si>
    <t xml:space="preserve">      5</t>
  </si>
  <si>
    <t xml:space="preserve">      2</t>
    <phoneticPr fontId="13" type="noConversion"/>
  </si>
  <si>
    <t xml:space="preserve">     11</t>
    <phoneticPr fontId="1" type="noConversion"/>
  </si>
  <si>
    <t xml:space="preserve">     12</t>
    <phoneticPr fontId="1" type="noConversion"/>
  </si>
</sst>
</file>

<file path=xl/styles.xml><?xml version="1.0" encoding="utf-8"?>
<styleSheet xmlns="http://schemas.openxmlformats.org/spreadsheetml/2006/main">
  <numFmts count="7">
    <numFmt numFmtId="176" formatCode="0_ "/>
    <numFmt numFmtId="177" formatCode="#,##0.0;[Red]\-#,##0.0"/>
    <numFmt numFmtId="178" formatCode="0.0_ "/>
    <numFmt numFmtId="179" formatCode="0.0_);[Red]\(0.0\)"/>
    <numFmt numFmtId="180" formatCode="0.00_);[Red]\(0.00\)"/>
    <numFmt numFmtId="184" formatCode="#,##0.0_ "/>
    <numFmt numFmtId="185" formatCode="0.0"/>
  </numFmts>
  <fonts count="19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바탕체"/>
      <family val="1"/>
      <charset val="129"/>
    </font>
    <font>
      <sz val="11"/>
      <color theme="1"/>
      <name val="바탕"/>
      <family val="1"/>
      <charset val="129"/>
    </font>
    <font>
      <b/>
      <sz val="11"/>
      <color theme="1"/>
      <name val="바탕"/>
      <family val="1"/>
      <charset val="129"/>
    </font>
    <font>
      <sz val="10"/>
      <color theme="1"/>
      <name val="바탕"/>
      <family val="1"/>
      <charset val="129"/>
    </font>
    <font>
      <b/>
      <u/>
      <sz val="14"/>
      <color theme="1"/>
      <name val="바탕"/>
      <family val="1"/>
      <charset val="129"/>
    </font>
    <font>
      <b/>
      <u/>
      <sz val="15"/>
      <color theme="1"/>
      <name val="바탕체"/>
      <family val="1"/>
      <charset val="129"/>
    </font>
    <font>
      <sz val="8"/>
      <name val="맑은 고딕"/>
      <family val="3"/>
      <charset val="129"/>
      <scheme val="minor"/>
    </font>
    <font>
      <b/>
      <u/>
      <sz val="20"/>
      <name val="바탕체"/>
      <family val="1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u/>
      <sz val="12"/>
      <name val="돋움"/>
      <family val="3"/>
      <charset val="129"/>
    </font>
    <font>
      <b/>
      <u/>
      <sz val="12"/>
      <name val="바탕체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/>
      <diagonal/>
    </border>
  </borders>
  <cellStyleXfs count="5">
    <xf numFmtId="0" fontId="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</cellStyleXfs>
  <cellXfs count="182">
    <xf numFmtId="0" fontId="0" fillId="0" borderId="0" xfId="0">
      <alignment vertical="center"/>
    </xf>
    <xf numFmtId="176" fontId="0" fillId="0" borderId="0" xfId="0" applyNumberFormat="1" applyAlignment="1">
      <alignment horizontal="center" vertical="center" shrinkToFit="1"/>
    </xf>
    <xf numFmtId="49" fontId="0" fillId="0" borderId="0" xfId="0" applyNumberFormat="1">
      <alignment vertical="center"/>
    </xf>
    <xf numFmtId="0" fontId="5" fillId="0" borderId="0" xfId="0" applyFont="1" applyAlignment="1">
      <alignment horizontal="center" vertical="center" shrinkToFit="1"/>
    </xf>
    <xf numFmtId="0" fontId="5" fillId="0" borderId="0" xfId="0" applyFont="1">
      <alignment vertical="center"/>
    </xf>
    <xf numFmtId="176" fontId="6" fillId="0" borderId="0" xfId="0" applyNumberFormat="1" applyFont="1" applyAlignment="1">
      <alignment horizontal="center" vertical="center" shrinkToFit="1"/>
    </xf>
    <xf numFmtId="49" fontId="6" fillId="0" borderId="0" xfId="0" applyNumberFormat="1" applyFont="1" applyAlignment="1">
      <alignment horizontal="center" vertical="center" shrinkToFit="1"/>
    </xf>
    <xf numFmtId="0" fontId="6" fillId="0" borderId="0" xfId="0" applyNumberFormat="1" applyFont="1" applyAlignment="1">
      <alignment horizontal="center" vertical="center" shrinkToFit="1"/>
    </xf>
    <xf numFmtId="176" fontId="6" fillId="0" borderId="1" xfId="0" applyNumberFormat="1" applyFont="1" applyBorder="1" applyAlignment="1">
      <alignment horizontal="center" vertical="center" shrinkToFit="1"/>
    </xf>
    <xf numFmtId="0" fontId="7" fillId="0" borderId="2" xfId="0" applyNumberFormat="1" applyFont="1" applyBorder="1" applyAlignment="1">
      <alignment horizontal="distributed" vertical="center" shrinkToFit="1"/>
    </xf>
    <xf numFmtId="179" fontId="6" fillId="0" borderId="3" xfId="0" applyNumberFormat="1" applyFont="1" applyBorder="1" applyAlignment="1">
      <alignment horizontal="right" vertical="center" indent="1" shrinkToFit="1"/>
    </xf>
    <xf numFmtId="178" fontId="6" fillId="0" borderId="3" xfId="0" applyNumberFormat="1" applyFont="1" applyBorder="1" applyAlignment="1">
      <alignment horizontal="right" vertical="center" indent="1" shrinkToFit="1"/>
    </xf>
    <xf numFmtId="0" fontId="6" fillId="0" borderId="2" xfId="0" applyNumberFormat="1" applyFont="1" applyBorder="1" applyAlignment="1">
      <alignment horizontal="distributed" vertical="center" indent="1" shrinkToFit="1"/>
    </xf>
    <xf numFmtId="0" fontId="6" fillId="0" borderId="4" xfId="0" applyNumberFormat="1" applyFont="1" applyBorder="1" applyAlignment="1">
      <alignment horizontal="distributed" vertical="center" indent="1" shrinkToFit="1"/>
    </xf>
    <xf numFmtId="179" fontId="6" fillId="0" borderId="5" xfId="0" applyNumberFormat="1" applyFont="1" applyBorder="1" applyAlignment="1">
      <alignment horizontal="right" vertical="center" indent="1" shrinkToFit="1"/>
    </xf>
    <xf numFmtId="178" fontId="6" fillId="0" borderId="5" xfId="0" applyNumberFormat="1" applyFont="1" applyBorder="1" applyAlignment="1">
      <alignment horizontal="right" vertical="center" indent="1" shrinkToFit="1"/>
    </xf>
    <xf numFmtId="178" fontId="6" fillId="0" borderId="3" xfId="0" applyNumberFormat="1" applyFont="1" applyBorder="1" applyAlignment="1">
      <alignment horizontal="right" vertical="center" indent="1"/>
    </xf>
    <xf numFmtId="178" fontId="6" fillId="0" borderId="6" xfId="0" applyNumberFormat="1" applyFont="1" applyBorder="1" applyAlignment="1">
      <alignment horizontal="right" vertical="center" indent="1"/>
    </xf>
    <xf numFmtId="178" fontId="6" fillId="0" borderId="5" xfId="0" applyNumberFormat="1" applyFont="1" applyBorder="1" applyAlignment="1">
      <alignment horizontal="right" vertical="center" indent="1"/>
    </xf>
    <xf numFmtId="178" fontId="6" fillId="0" borderId="7" xfId="0" applyNumberFormat="1" applyFont="1" applyBorder="1" applyAlignment="1">
      <alignment horizontal="right" vertical="center" indent="1"/>
    </xf>
    <xf numFmtId="177" fontId="6" fillId="0" borderId="3" xfId="0" applyNumberFormat="1" applyFont="1" applyBorder="1" applyAlignment="1">
      <alignment horizontal="right" vertical="center" indent="1" shrinkToFit="1"/>
    </xf>
    <xf numFmtId="177" fontId="6" fillId="0" borderId="5" xfId="0" applyNumberFormat="1" applyFont="1" applyBorder="1" applyAlignment="1">
      <alignment horizontal="right" vertical="center" indent="1" shrinkToFit="1"/>
    </xf>
    <xf numFmtId="0" fontId="6" fillId="0" borderId="0" xfId="0" applyFont="1" applyAlignment="1">
      <alignment horizontal="center" vertical="center" shrinkToFit="1"/>
    </xf>
    <xf numFmtId="0" fontId="6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6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wrapText="1" shrinkToFit="1"/>
    </xf>
    <xf numFmtId="0" fontId="8" fillId="0" borderId="8" xfId="0" applyFont="1" applyBorder="1" applyAlignment="1">
      <alignment horizontal="center" vertical="center" wrapText="1" shrinkToFit="1"/>
    </xf>
    <xf numFmtId="0" fontId="6" fillId="0" borderId="9" xfId="0" applyNumberFormat="1" applyFont="1" applyBorder="1" applyAlignment="1">
      <alignment horizontal="left" vertical="center" shrinkToFit="1"/>
    </xf>
    <xf numFmtId="177" fontId="6" fillId="0" borderId="10" xfId="0" applyNumberFormat="1" applyFont="1" applyBorder="1" applyAlignment="1">
      <alignment horizontal="right" vertical="center" indent="1"/>
    </xf>
    <xf numFmtId="0" fontId="6" fillId="0" borderId="10" xfId="0" applyFont="1" applyBorder="1" applyAlignment="1">
      <alignment horizontal="right" vertical="center" indent="1"/>
    </xf>
    <xf numFmtId="178" fontId="6" fillId="0" borderId="10" xfId="0" applyNumberFormat="1" applyFont="1" applyBorder="1" applyAlignment="1">
      <alignment horizontal="right" vertical="center" indent="1"/>
    </xf>
    <xf numFmtId="178" fontId="6" fillId="0" borderId="11" xfId="0" applyNumberFormat="1" applyFont="1" applyBorder="1" applyAlignment="1">
      <alignment horizontal="right" vertical="center" indent="1"/>
    </xf>
    <xf numFmtId="0" fontId="6" fillId="0" borderId="0" xfId="0" applyNumberFormat="1" applyFont="1" applyBorder="1" applyAlignment="1">
      <alignment horizontal="left" vertical="center" shrinkToFit="1"/>
    </xf>
    <xf numFmtId="40" fontId="6" fillId="0" borderId="3" xfId="0" applyNumberFormat="1" applyFont="1" applyBorder="1" applyAlignment="1">
      <alignment horizontal="right" vertical="center" indent="1"/>
    </xf>
    <xf numFmtId="0" fontId="6" fillId="0" borderId="3" xfId="0" applyFont="1" applyBorder="1" applyAlignment="1">
      <alignment horizontal="right" vertical="center" indent="1"/>
    </xf>
    <xf numFmtId="0" fontId="6" fillId="0" borderId="0" xfId="0" applyFont="1" applyBorder="1" applyAlignment="1">
      <alignment horizontal="center" vertical="center" shrinkToFit="1"/>
    </xf>
    <xf numFmtId="49" fontId="6" fillId="0" borderId="3" xfId="0" applyNumberFormat="1" applyFont="1" applyBorder="1" applyAlignment="1">
      <alignment horizontal="center" vertical="center"/>
    </xf>
    <xf numFmtId="177" fontId="6" fillId="0" borderId="3" xfId="0" applyNumberFormat="1" applyFont="1" applyBorder="1" applyAlignment="1">
      <alignment horizontal="right" vertical="center" indent="1"/>
    </xf>
    <xf numFmtId="40" fontId="6" fillId="0" borderId="5" xfId="0" applyNumberFormat="1" applyFont="1" applyBorder="1" applyAlignment="1">
      <alignment horizontal="right" vertical="center" indent="1"/>
    </xf>
    <xf numFmtId="176" fontId="6" fillId="0" borderId="1" xfId="0" applyNumberFormat="1" applyFont="1" applyBorder="1" applyAlignment="1">
      <alignment horizontal="center" vertical="center" shrinkToFit="1"/>
    </xf>
    <xf numFmtId="176" fontId="6" fillId="0" borderId="8" xfId="0" applyNumberFormat="1" applyFont="1" applyBorder="1" applyAlignment="1">
      <alignment horizontal="center" vertical="center" shrinkToFit="1"/>
    </xf>
    <xf numFmtId="49" fontId="6" fillId="0" borderId="1" xfId="0" applyNumberFormat="1" applyFont="1" applyBorder="1" applyAlignment="1">
      <alignment horizontal="left" vertical="center" shrinkToFit="1"/>
    </xf>
    <xf numFmtId="40" fontId="6" fillId="0" borderId="3" xfId="0" applyNumberFormat="1" applyFont="1" applyBorder="1" applyAlignment="1">
      <alignment horizontal="right" vertical="center" indent="1" shrinkToFit="1"/>
    </xf>
    <xf numFmtId="0" fontId="5" fillId="0" borderId="0" xfId="0" quotePrefix="1" applyNumberFormat="1" applyFont="1" applyBorder="1" applyAlignment="1">
      <alignment horizontal="left" vertical="center" shrinkToFit="1"/>
    </xf>
    <xf numFmtId="0" fontId="5" fillId="0" borderId="2" xfId="0" quotePrefix="1" applyNumberFormat="1" applyFont="1" applyBorder="1" applyAlignment="1">
      <alignment horizontal="left" vertical="center" shrinkToFit="1"/>
    </xf>
    <xf numFmtId="178" fontId="7" fillId="0" borderId="3" xfId="0" applyNumberFormat="1" applyFont="1" applyBorder="1" applyAlignment="1">
      <alignment horizontal="right" vertical="center" indent="1" shrinkToFit="1"/>
    </xf>
    <xf numFmtId="177" fontId="7" fillId="0" borderId="3" xfId="0" applyNumberFormat="1" applyFont="1" applyBorder="1" applyAlignment="1">
      <alignment horizontal="right" vertical="center" indent="1" shrinkToFit="1"/>
    </xf>
    <xf numFmtId="178" fontId="7" fillId="0" borderId="3" xfId="0" applyNumberFormat="1" applyFont="1" applyBorder="1" applyAlignment="1">
      <alignment horizontal="right" vertical="center" indent="1"/>
    </xf>
    <xf numFmtId="178" fontId="7" fillId="0" borderId="6" xfId="0" applyNumberFormat="1" applyFont="1" applyBorder="1" applyAlignment="1">
      <alignment horizontal="right" vertical="center" indent="1"/>
    </xf>
    <xf numFmtId="179" fontId="7" fillId="0" borderId="3" xfId="0" applyNumberFormat="1" applyFont="1" applyBorder="1" applyAlignment="1">
      <alignment horizontal="right" vertical="center" indent="1" shrinkToFit="1"/>
    </xf>
    <xf numFmtId="176" fontId="5" fillId="0" borderId="0" xfId="0" applyNumberFormat="1" applyFont="1" applyAlignment="1">
      <alignment horizontal="center" vertical="center" shrinkToFit="1"/>
    </xf>
    <xf numFmtId="184" fontId="6" fillId="0" borderId="3" xfId="0" applyNumberFormat="1" applyFont="1" applyBorder="1" applyAlignment="1">
      <alignment horizontal="right" vertical="center" indent="1"/>
    </xf>
    <xf numFmtId="4" fontId="6" fillId="0" borderId="3" xfId="0" applyNumberFormat="1" applyFont="1" applyBorder="1" applyAlignment="1">
      <alignment horizontal="right" vertical="center" indent="1"/>
    </xf>
    <xf numFmtId="179" fontId="6" fillId="0" borderId="0" xfId="0" applyNumberFormat="1" applyFont="1" applyBorder="1" applyAlignment="1">
      <alignment horizontal="right" vertical="center" indent="1"/>
    </xf>
    <xf numFmtId="179" fontId="6" fillId="0" borderId="6" xfId="0" applyNumberFormat="1" applyFont="1" applyBorder="1" applyAlignment="1">
      <alignment horizontal="right" vertical="center" indent="1"/>
    </xf>
    <xf numFmtId="184" fontId="6" fillId="0" borderId="5" xfId="0" applyNumberFormat="1" applyFont="1" applyBorder="1" applyAlignment="1">
      <alignment horizontal="right" vertical="center" indent="1"/>
    </xf>
    <xf numFmtId="4" fontId="6" fillId="0" borderId="5" xfId="0" applyNumberFormat="1" applyFont="1" applyBorder="1" applyAlignment="1">
      <alignment horizontal="right" vertical="center" indent="1"/>
    </xf>
    <xf numFmtId="179" fontId="6" fillId="0" borderId="7" xfId="0" applyNumberFormat="1" applyFont="1" applyBorder="1" applyAlignment="1">
      <alignment horizontal="right" vertical="center" indent="1"/>
    </xf>
    <xf numFmtId="0" fontId="5" fillId="0" borderId="4" xfId="0" quotePrefix="1" applyNumberFormat="1" applyFont="1" applyBorder="1" applyAlignment="1">
      <alignment horizontal="left" vertical="center" shrinkToFit="1"/>
    </xf>
    <xf numFmtId="40" fontId="7" fillId="0" borderId="3" xfId="0" applyNumberFormat="1" applyFont="1" applyBorder="1" applyAlignment="1">
      <alignment horizontal="right" vertical="center" indent="1" shrinkToFit="1"/>
    </xf>
    <xf numFmtId="40" fontId="6" fillId="0" borderId="5" xfId="0" applyNumberFormat="1" applyFont="1" applyBorder="1" applyAlignment="1">
      <alignment horizontal="right" vertical="center" indent="1" shrinkToFit="1"/>
    </xf>
    <xf numFmtId="49" fontId="6" fillId="0" borderId="1" xfId="0" applyNumberFormat="1" applyFont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center" vertical="center" shrinkToFit="1"/>
    </xf>
    <xf numFmtId="176" fontId="6" fillId="0" borderId="8" xfId="0" applyNumberFormat="1" applyFont="1" applyBorder="1" applyAlignment="1">
      <alignment horizontal="center" vertical="center" shrinkToFit="1"/>
    </xf>
    <xf numFmtId="0" fontId="6" fillId="0" borderId="1" xfId="0" applyNumberFormat="1" applyFont="1" applyBorder="1" applyAlignment="1">
      <alignment horizontal="center" vertical="center" shrinkToFit="1"/>
    </xf>
    <xf numFmtId="0" fontId="6" fillId="0" borderId="12" xfId="0" applyNumberFormat="1" applyFont="1" applyBorder="1" applyAlignment="1">
      <alignment horizontal="center" vertical="center" shrinkToFit="1"/>
    </xf>
    <xf numFmtId="0" fontId="6" fillId="0" borderId="0" xfId="0" applyNumberFormat="1" applyFont="1" applyAlignment="1">
      <alignment horizontal="left" vertical="center" shrinkToFit="1"/>
    </xf>
    <xf numFmtId="0" fontId="9" fillId="0" borderId="0" xfId="0" applyNumberFormat="1" applyFont="1" applyAlignment="1">
      <alignment horizontal="center" vertical="center" shrinkToFit="1"/>
    </xf>
    <xf numFmtId="0" fontId="6" fillId="0" borderId="13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 shrinkToFit="1"/>
    </xf>
    <xf numFmtId="0" fontId="3" fillId="0" borderId="0" xfId="3" applyAlignment="1">
      <alignment horizontal="center" vertical="center"/>
    </xf>
    <xf numFmtId="0" fontId="3" fillId="0" borderId="0" xfId="3">
      <alignment vertical="center"/>
    </xf>
    <xf numFmtId="0" fontId="3" fillId="0" borderId="0" xfId="3" applyBorder="1">
      <alignment vertical="center"/>
    </xf>
    <xf numFmtId="0" fontId="12" fillId="0" borderId="0" xfId="3" applyFont="1" applyAlignment="1">
      <alignment horizontal="center" vertical="center"/>
    </xf>
    <xf numFmtId="0" fontId="12" fillId="0" borderId="0" xfId="3" applyFont="1" applyAlignment="1">
      <alignment horizontal="center" vertical="center"/>
    </xf>
    <xf numFmtId="0" fontId="14" fillId="0" borderId="0" xfId="3" applyFont="1">
      <alignment vertical="center"/>
    </xf>
    <xf numFmtId="0" fontId="15" fillId="0" borderId="0" xfId="3" applyFont="1" applyAlignment="1">
      <alignment horizontal="center" vertical="center"/>
    </xf>
    <xf numFmtId="0" fontId="15" fillId="0" borderId="0" xfId="3" applyFont="1" applyBorder="1" applyAlignment="1">
      <alignment horizontal="center" vertical="center"/>
    </xf>
    <xf numFmtId="0" fontId="16" fillId="0" borderId="0" xfId="3" applyFont="1" applyAlignment="1">
      <alignment horizontal="center" vertical="center"/>
    </xf>
    <xf numFmtId="0" fontId="17" fillId="0" borderId="0" xfId="3" applyFont="1" applyAlignment="1">
      <alignment vertical="center"/>
    </xf>
    <xf numFmtId="0" fontId="14" fillId="0" borderId="0" xfId="3" applyFont="1" applyAlignment="1">
      <alignment horizontal="right" vertical="center"/>
    </xf>
    <xf numFmtId="0" fontId="14" fillId="0" borderId="0" xfId="3" applyFont="1" applyBorder="1">
      <alignment vertical="center"/>
    </xf>
    <xf numFmtId="0" fontId="17" fillId="0" borderId="14" xfId="3" applyFont="1" applyBorder="1" applyAlignment="1">
      <alignment horizontal="center" vertical="center"/>
    </xf>
    <xf numFmtId="0" fontId="17" fillId="0" borderId="15" xfId="3" applyFont="1" applyBorder="1" applyAlignment="1">
      <alignment horizontal="center" vertical="center"/>
    </xf>
    <xf numFmtId="0" fontId="17" fillId="0" borderId="16" xfId="3" applyFont="1" applyBorder="1" applyAlignment="1">
      <alignment horizontal="center" vertical="center"/>
    </xf>
    <xf numFmtId="0" fontId="17" fillId="0" borderId="16" xfId="3" applyFont="1" applyBorder="1" applyAlignment="1">
      <alignment horizontal="right" vertical="center"/>
    </xf>
    <xf numFmtId="0" fontId="17" fillId="0" borderId="16" xfId="3" applyFont="1" applyBorder="1" applyAlignment="1"/>
    <xf numFmtId="0" fontId="17" fillId="0" borderId="17" xfId="3" applyFont="1" applyBorder="1" applyAlignment="1"/>
    <xf numFmtId="0" fontId="14" fillId="0" borderId="18" xfId="3" applyFont="1" applyBorder="1">
      <alignment vertical="center"/>
    </xf>
    <xf numFmtId="0" fontId="17" fillId="0" borderId="0" xfId="3" applyFont="1" applyBorder="1" applyAlignment="1">
      <alignment horizontal="center" vertical="center"/>
    </xf>
    <xf numFmtId="0" fontId="17" fillId="0" borderId="2" xfId="3" applyFont="1" applyBorder="1" applyAlignment="1">
      <alignment horizontal="center" vertical="center"/>
    </xf>
    <xf numFmtId="0" fontId="17" fillId="2" borderId="6" xfId="3" applyFont="1" applyFill="1" applyBorder="1" applyAlignment="1">
      <alignment horizontal="center" vertical="center" wrapText="1"/>
    </xf>
    <xf numFmtId="0" fontId="17" fillId="2" borderId="0" xfId="3" applyFont="1" applyFill="1" applyBorder="1" applyAlignment="1">
      <alignment horizontal="center" vertical="center" wrapText="1"/>
    </xf>
    <xf numFmtId="0" fontId="17" fillId="0" borderId="0" xfId="3" applyFont="1" applyBorder="1" applyAlignment="1">
      <alignment horizontal="center" vertical="center"/>
    </xf>
    <xf numFmtId="0" fontId="17" fillId="0" borderId="19" xfId="3" applyFont="1" applyBorder="1" applyAlignment="1">
      <alignment horizontal="center" vertical="center"/>
    </xf>
    <xf numFmtId="0" fontId="17" fillId="0" borderId="20" xfId="3" applyFont="1" applyBorder="1" applyAlignment="1">
      <alignment horizontal="center" vertical="center"/>
    </xf>
    <xf numFmtId="0" fontId="17" fillId="0" borderId="21" xfId="3" applyFont="1" applyBorder="1" applyAlignment="1">
      <alignment horizontal="center" vertical="center"/>
    </xf>
    <xf numFmtId="0" fontId="17" fillId="0" borderId="22" xfId="3" applyFont="1" applyBorder="1" applyAlignment="1">
      <alignment horizontal="center" vertical="center"/>
    </xf>
    <xf numFmtId="0" fontId="17" fillId="0" borderId="6" xfId="3" applyFont="1" applyBorder="1" applyAlignment="1">
      <alignment horizontal="center" vertical="center"/>
    </xf>
    <xf numFmtId="0" fontId="17" fillId="0" borderId="0" xfId="3" applyFont="1" applyBorder="1" applyAlignment="1"/>
    <xf numFmtId="0" fontId="17" fillId="0" borderId="23" xfId="3" applyFont="1" applyBorder="1" applyAlignment="1"/>
    <xf numFmtId="0" fontId="17" fillId="0" borderId="21" xfId="3" applyFont="1" applyBorder="1" applyAlignment="1"/>
    <xf numFmtId="0" fontId="17" fillId="0" borderId="19" xfId="3" applyFont="1" applyBorder="1" applyAlignment="1"/>
    <xf numFmtId="0" fontId="17" fillId="0" borderId="24" xfId="3" applyFont="1" applyBorder="1" applyAlignment="1">
      <alignment horizontal="center" vertical="center"/>
    </xf>
    <xf numFmtId="0" fontId="17" fillId="0" borderId="4" xfId="3" applyFont="1" applyBorder="1" applyAlignment="1">
      <alignment horizontal="center" vertical="center"/>
    </xf>
    <xf numFmtId="0" fontId="17" fillId="2" borderId="7" xfId="3" applyFont="1" applyFill="1" applyBorder="1" applyAlignment="1">
      <alignment horizontal="center" vertical="center" wrapText="1"/>
    </xf>
    <xf numFmtId="0" fontId="17" fillId="2" borderId="24" xfId="3" applyFont="1" applyFill="1" applyBorder="1" applyAlignment="1">
      <alignment horizontal="center" vertical="center" wrapText="1"/>
    </xf>
    <xf numFmtId="0" fontId="17" fillId="2" borderId="25" xfId="3" applyFont="1" applyFill="1" applyBorder="1" applyAlignment="1">
      <alignment horizontal="center" vertical="center"/>
    </xf>
    <xf numFmtId="0" fontId="17" fillId="2" borderId="26" xfId="3" applyFont="1" applyFill="1" applyBorder="1" applyAlignment="1">
      <alignment horizontal="center" vertical="center"/>
    </xf>
    <xf numFmtId="0" fontId="17" fillId="2" borderId="27" xfId="3" applyFont="1" applyFill="1" applyBorder="1" applyAlignment="1">
      <alignment horizontal="center" vertical="center"/>
    </xf>
    <xf numFmtId="0" fontId="17" fillId="2" borderId="28" xfId="3" applyFont="1" applyFill="1" applyBorder="1" applyAlignment="1">
      <alignment horizontal="center" vertical="center"/>
    </xf>
    <xf numFmtId="0" fontId="17" fillId="2" borderId="5" xfId="3" applyFont="1" applyFill="1" applyBorder="1" applyAlignment="1">
      <alignment horizontal="center" vertical="center" wrapText="1"/>
    </xf>
    <xf numFmtId="0" fontId="17" fillId="2" borderId="7" xfId="3" applyFont="1" applyFill="1" applyBorder="1" applyAlignment="1">
      <alignment horizontal="center" vertical="center"/>
    </xf>
    <xf numFmtId="0" fontId="17" fillId="2" borderId="29" xfId="3" applyFont="1" applyFill="1" applyBorder="1" applyAlignment="1">
      <alignment horizontal="center" vertical="center"/>
    </xf>
    <xf numFmtId="0" fontId="17" fillId="2" borderId="30" xfId="3" applyFont="1" applyFill="1" applyBorder="1" applyAlignment="1">
      <alignment horizontal="center" vertical="center"/>
    </xf>
    <xf numFmtId="0" fontId="17" fillId="2" borderId="31" xfId="3" applyFont="1" applyFill="1" applyBorder="1" applyAlignment="1">
      <alignment horizontal="center" vertical="center"/>
    </xf>
    <xf numFmtId="0" fontId="17" fillId="2" borderId="4" xfId="3" applyFont="1" applyFill="1" applyBorder="1" applyAlignment="1">
      <alignment horizontal="center" vertical="center"/>
    </xf>
    <xf numFmtId="0" fontId="17" fillId="0" borderId="7" xfId="3" applyFont="1" applyBorder="1" applyAlignment="1"/>
    <xf numFmtId="0" fontId="17" fillId="0" borderId="30" xfId="3" applyFont="1" applyBorder="1" applyAlignment="1"/>
    <xf numFmtId="0" fontId="17" fillId="0" borderId="32" xfId="3" applyFont="1" applyBorder="1" applyAlignment="1"/>
    <xf numFmtId="0" fontId="17" fillId="2" borderId="33" xfId="3" applyFont="1" applyFill="1" applyBorder="1" applyAlignment="1">
      <alignment horizontal="center" vertical="center"/>
    </xf>
    <xf numFmtId="0" fontId="17" fillId="0" borderId="18" xfId="3" applyFont="1" applyBorder="1" applyAlignment="1">
      <alignment horizontal="center" vertical="center"/>
    </xf>
    <xf numFmtId="0" fontId="17" fillId="0" borderId="34" xfId="3" applyFont="1" applyBorder="1" applyAlignment="1">
      <alignment horizontal="center" vertical="center"/>
    </xf>
    <xf numFmtId="180" fontId="13" fillId="2" borderId="17" xfId="3" applyNumberFormat="1" applyFont="1" applyFill="1" applyBorder="1" applyAlignment="1">
      <alignment horizontal="right" vertical="center" wrapText="1"/>
    </xf>
    <xf numFmtId="180" fontId="13" fillId="2" borderId="18" xfId="3" applyNumberFormat="1" applyFont="1" applyFill="1" applyBorder="1" applyAlignment="1">
      <alignment horizontal="right" vertical="center" wrapText="1"/>
    </xf>
    <xf numFmtId="180" fontId="13" fillId="2" borderId="35" xfId="3" applyNumberFormat="1" applyFont="1" applyFill="1" applyBorder="1" applyAlignment="1">
      <alignment horizontal="right" vertical="center"/>
    </xf>
    <xf numFmtId="180" fontId="13" fillId="2" borderId="36" xfId="3" applyNumberFormat="1" applyFont="1" applyFill="1" applyBorder="1" applyAlignment="1">
      <alignment horizontal="right" vertical="center"/>
    </xf>
    <xf numFmtId="180" fontId="13" fillId="2" borderId="18" xfId="3" applyNumberFormat="1" applyFont="1" applyFill="1" applyBorder="1" applyAlignment="1">
      <alignment horizontal="right" vertical="center"/>
    </xf>
    <xf numFmtId="178" fontId="13" fillId="2" borderId="18" xfId="3" applyNumberFormat="1" applyFont="1" applyFill="1" applyBorder="1" applyAlignment="1">
      <alignment horizontal="center" vertical="center"/>
    </xf>
    <xf numFmtId="178" fontId="18" fillId="2" borderId="37" xfId="3" applyNumberFormat="1" applyFont="1" applyFill="1" applyBorder="1" applyAlignment="1">
      <alignment horizontal="center" vertical="center" wrapText="1"/>
    </xf>
    <xf numFmtId="178" fontId="18" fillId="2" borderId="14" xfId="3" applyNumberFormat="1" applyFont="1" applyFill="1" applyBorder="1" applyAlignment="1">
      <alignment horizontal="center" vertical="center"/>
    </xf>
    <xf numFmtId="178" fontId="18" fillId="2" borderId="38" xfId="3" applyNumberFormat="1" applyFont="1" applyFill="1" applyBorder="1" applyAlignment="1">
      <alignment horizontal="center" vertical="center"/>
    </xf>
    <xf numFmtId="178" fontId="18" fillId="2" borderId="39" xfId="3" applyNumberFormat="1" applyFont="1" applyFill="1" applyBorder="1" applyAlignment="1">
      <alignment horizontal="center" vertical="center"/>
    </xf>
    <xf numFmtId="178" fontId="18" fillId="0" borderId="14" xfId="3" applyNumberFormat="1" applyFont="1" applyBorder="1" applyAlignment="1"/>
    <xf numFmtId="178" fontId="18" fillId="0" borderId="39" xfId="3" applyNumberFormat="1" applyFont="1" applyBorder="1" applyAlignment="1"/>
    <xf numFmtId="176" fontId="18" fillId="2" borderId="38" xfId="3" applyNumberFormat="1" applyFont="1" applyFill="1" applyBorder="1" applyAlignment="1">
      <alignment horizontal="right" vertical="center"/>
    </xf>
    <xf numFmtId="178" fontId="18" fillId="0" borderId="0" xfId="3" applyNumberFormat="1" applyFont="1" applyBorder="1" applyAlignment="1"/>
    <xf numFmtId="0" fontId="17" fillId="0" borderId="0" xfId="3" applyFont="1">
      <alignment vertical="center"/>
    </xf>
    <xf numFmtId="0" fontId="17" fillId="2" borderId="0" xfId="3" applyFont="1" applyFill="1" applyBorder="1" applyAlignment="1">
      <alignment horizontal="center" vertical="center"/>
    </xf>
    <xf numFmtId="0" fontId="17" fillId="2" borderId="2" xfId="3" applyFont="1" applyFill="1" applyBorder="1" applyAlignment="1">
      <alignment horizontal="center" vertical="center"/>
    </xf>
    <xf numFmtId="185" fontId="17" fillId="2" borderId="6" xfId="3" applyNumberFormat="1" applyFont="1" applyFill="1" applyBorder="1" applyAlignment="1">
      <alignment horizontal="right" vertical="center"/>
    </xf>
    <xf numFmtId="185" fontId="17" fillId="2" borderId="0" xfId="3" applyNumberFormat="1" applyFont="1" applyFill="1" applyBorder="1" applyAlignment="1">
      <alignment horizontal="right" vertical="center"/>
    </xf>
    <xf numFmtId="185" fontId="17" fillId="2" borderId="40" xfId="3" applyNumberFormat="1" applyFont="1" applyFill="1" applyBorder="1" applyAlignment="1">
      <alignment horizontal="right" vertical="center"/>
    </xf>
    <xf numFmtId="185" fontId="17" fillId="2" borderId="23" xfId="3" applyNumberFormat="1" applyFont="1" applyFill="1" applyBorder="1" applyAlignment="1">
      <alignment horizontal="right" vertical="center"/>
    </xf>
    <xf numFmtId="178" fontId="17" fillId="0" borderId="0" xfId="3" applyNumberFormat="1" applyFont="1">
      <alignment vertical="center"/>
    </xf>
    <xf numFmtId="185" fontId="17" fillId="0" borderId="6" xfId="3" applyNumberFormat="1" applyFont="1" applyBorder="1" applyAlignment="1">
      <alignment horizontal="right" vertical="center"/>
    </xf>
    <xf numFmtId="185" fontId="17" fillId="0" borderId="0" xfId="3" applyNumberFormat="1" applyFont="1" applyBorder="1" applyAlignment="1">
      <alignment horizontal="right" vertical="center"/>
    </xf>
    <xf numFmtId="185" fontId="17" fillId="0" borderId="40" xfId="3" applyNumberFormat="1" applyFont="1" applyBorder="1" applyAlignment="1">
      <alignment horizontal="right" vertical="center"/>
    </xf>
    <xf numFmtId="185" fontId="17" fillId="0" borderId="23" xfId="3" applyNumberFormat="1" applyFont="1" applyBorder="1" applyAlignment="1">
      <alignment horizontal="right" vertical="center"/>
    </xf>
    <xf numFmtId="0" fontId="17" fillId="0" borderId="23" xfId="3" applyFont="1" applyBorder="1" applyAlignment="1">
      <alignment horizontal="right" vertical="center"/>
    </xf>
    <xf numFmtId="0" fontId="17" fillId="0" borderId="0" xfId="3" applyFont="1" applyBorder="1">
      <alignment vertical="center"/>
    </xf>
    <xf numFmtId="0" fontId="17" fillId="2" borderId="0" xfId="3" applyFont="1" applyFill="1" applyBorder="1" applyAlignment="1">
      <alignment horizontal="left" vertical="center"/>
    </xf>
    <xf numFmtId="0" fontId="17" fillId="0" borderId="0" xfId="3" quotePrefix="1" applyFont="1" applyFill="1" applyBorder="1" applyAlignment="1">
      <alignment horizontal="center" vertical="center"/>
    </xf>
    <xf numFmtId="0" fontId="14" fillId="0" borderId="2" xfId="3" applyFont="1" applyFill="1" applyBorder="1">
      <alignment vertical="center"/>
    </xf>
    <xf numFmtId="185" fontId="17" fillId="0" borderId="6" xfId="3" applyNumberFormat="1" applyFont="1" applyFill="1" applyBorder="1" applyAlignment="1">
      <alignment horizontal="right" vertical="center"/>
    </xf>
    <xf numFmtId="185" fontId="17" fillId="0" borderId="0" xfId="3" applyNumberFormat="1" applyFont="1" applyFill="1" applyBorder="1" applyAlignment="1">
      <alignment horizontal="right" vertical="center"/>
    </xf>
    <xf numFmtId="185" fontId="17" fillId="0" borderId="40" xfId="3" applyNumberFormat="1" applyFont="1" applyFill="1" applyBorder="1" applyAlignment="1">
      <alignment horizontal="right" vertical="center"/>
    </xf>
    <xf numFmtId="185" fontId="17" fillId="0" borderId="23" xfId="3" applyNumberFormat="1" applyFont="1" applyFill="1" applyBorder="1" applyAlignment="1">
      <alignment horizontal="right" vertical="center"/>
    </xf>
    <xf numFmtId="0" fontId="17" fillId="0" borderId="2" xfId="3" applyFont="1" applyFill="1" applyBorder="1">
      <alignment vertical="center"/>
    </xf>
    <xf numFmtId="0" fontId="14" fillId="0" borderId="0" xfId="3" applyFont="1" applyFill="1" applyBorder="1">
      <alignment vertical="center"/>
    </xf>
    <xf numFmtId="185" fontId="17" fillId="0" borderId="6" xfId="0" applyNumberFormat="1" applyFont="1" applyFill="1" applyBorder="1" applyAlignment="1">
      <alignment horizontal="right" vertical="center"/>
    </xf>
    <xf numFmtId="185" fontId="17" fillId="0" borderId="0" xfId="0" applyNumberFormat="1" applyFont="1" applyFill="1" applyBorder="1" applyAlignment="1">
      <alignment horizontal="right" vertical="center"/>
    </xf>
    <xf numFmtId="185" fontId="17" fillId="0" borderId="40" xfId="0" applyNumberFormat="1" applyFont="1" applyFill="1" applyBorder="1" applyAlignment="1">
      <alignment horizontal="right" vertical="center"/>
    </xf>
    <xf numFmtId="185" fontId="17" fillId="0" borderId="23" xfId="0" applyNumberFormat="1" applyFont="1" applyFill="1" applyBorder="1" applyAlignment="1">
      <alignment horizontal="right" vertical="center"/>
    </xf>
    <xf numFmtId="0" fontId="17" fillId="0" borderId="2" xfId="0" applyFont="1" applyFill="1" applyBorder="1">
      <alignment vertical="center"/>
    </xf>
    <xf numFmtId="0" fontId="3" fillId="0" borderId="24" xfId="3" applyBorder="1">
      <alignment vertical="center"/>
    </xf>
    <xf numFmtId="0" fontId="17" fillId="0" borderId="24" xfId="3" applyFont="1" applyFill="1" applyBorder="1" applyAlignment="1">
      <alignment vertical="center"/>
    </xf>
    <xf numFmtId="0" fontId="14" fillId="0" borderId="4" xfId="3" applyFont="1" applyFill="1" applyBorder="1">
      <alignment vertical="center"/>
    </xf>
    <xf numFmtId="185" fontId="17" fillId="0" borderId="7" xfId="3" applyNumberFormat="1" applyFont="1" applyFill="1" applyBorder="1" applyAlignment="1">
      <alignment horizontal="right" vertical="center"/>
    </xf>
    <xf numFmtId="185" fontId="17" fillId="0" borderId="24" xfId="3" applyNumberFormat="1" applyFont="1" applyFill="1" applyBorder="1" applyAlignment="1">
      <alignment horizontal="right" vertical="center"/>
    </xf>
    <xf numFmtId="185" fontId="17" fillId="0" borderId="28" xfId="3" applyNumberFormat="1" applyFont="1" applyFill="1" applyBorder="1" applyAlignment="1">
      <alignment horizontal="right" vertical="center"/>
    </xf>
    <xf numFmtId="185" fontId="17" fillId="0" borderId="26" xfId="3" applyNumberFormat="1" applyFont="1" applyFill="1" applyBorder="1" applyAlignment="1">
      <alignment horizontal="right" vertical="center"/>
    </xf>
    <xf numFmtId="0" fontId="17" fillId="0" borderId="4" xfId="3" applyFont="1" applyFill="1" applyBorder="1">
      <alignment vertical="center"/>
    </xf>
    <xf numFmtId="0" fontId="17" fillId="0" borderId="26" xfId="3" applyFont="1" applyFill="1" applyBorder="1" applyAlignment="1">
      <alignment horizontal="right" vertical="center"/>
    </xf>
    <xf numFmtId="0" fontId="17" fillId="0" borderId="26" xfId="3" applyFont="1" applyFill="1" applyBorder="1">
      <alignment vertical="center"/>
    </xf>
    <xf numFmtId="0" fontId="14" fillId="0" borderId="24" xfId="3" applyFont="1" applyFill="1" applyBorder="1">
      <alignment vertical="center"/>
    </xf>
    <xf numFmtId="0" fontId="18" fillId="0" borderId="0" xfId="3" applyFont="1">
      <alignment vertical="center"/>
    </xf>
    <xf numFmtId="0" fontId="18" fillId="0" borderId="0" xfId="3" applyFont="1" applyBorder="1" applyAlignment="1">
      <alignment vertical="center"/>
    </xf>
    <xf numFmtId="185" fontId="18" fillId="0" borderId="0" xfId="3" applyNumberFormat="1" applyFont="1" applyBorder="1" applyAlignment="1">
      <alignment horizontal="right" vertical="center"/>
    </xf>
  </cellXfs>
  <cellStyles count="5">
    <cellStyle name="표준" xfId="0" builtinId="0"/>
    <cellStyle name="표준 2" xfId="1"/>
    <cellStyle name="표준 3" xfId="2"/>
    <cellStyle name="표준 3 2" xfId="3"/>
    <cellStyle name="표준 4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25"/>
  <sheetViews>
    <sheetView workbookViewId="0"/>
  </sheetViews>
  <sheetFormatPr defaultRowHeight="16.5"/>
  <sheetData>
    <row r="1" spans="1:19">
      <c r="A1" s="2" t="s">
        <v>0</v>
      </c>
    </row>
    <row r="2" spans="1:19">
      <c r="A2" s="2">
        <v>25</v>
      </c>
    </row>
    <row r="3" spans="1:19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2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12</v>
      </c>
      <c r="N3" s="2" t="s">
        <v>12</v>
      </c>
      <c r="O3" s="2" t="s">
        <v>13</v>
      </c>
      <c r="P3" s="2" t="s">
        <v>14</v>
      </c>
      <c r="Q3" s="2" t="s">
        <v>15</v>
      </c>
      <c r="R3" s="2" t="s">
        <v>16</v>
      </c>
      <c r="S3" s="2" t="s">
        <v>16</v>
      </c>
    </row>
    <row r="4" spans="1:19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2</v>
      </c>
      <c r="H4" s="2" t="s">
        <v>7</v>
      </c>
      <c r="I4" s="2" t="s">
        <v>8</v>
      </c>
      <c r="J4" s="2" t="s">
        <v>9</v>
      </c>
      <c r="K4" s="2" t="s">
        <v>10</v>
      </c>
      <c r="L4" s="2" t="s">
        <v>17</v>
      </c>
      <c r="M4" s="2" t="s">
        <v>18</v>
      </c>
      <c r="N4" s="2" t="s">
        <v>18</v>
      </c>
      <c r="O4" s="2" t="s">
        <v>13</v>
      </c>
      <c r="P4" s="2" t="s">
        <v>14</v>
      </c>
      <c r="Q4" s="2" t="s">
        <v>15</v>
      </c>
      <c r="R4" s="2" t="s">
        <v>16</v>
      </c>
      <c r="S4" s="2" t="s">
        <v>16</v>
      </c>
    </row>
    <row r="5" spans="1:19">
      <c r="A5" s="2" t="s">
        <v>1</v>
      </c>
      <c r="B5" s="2" t="s">
        <v>2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2</v>
      </c>
      <c r="H5" s="2" t="s">
        <v>7</v>
      </c>
      <c r="I5" s="2" t="s">
        <v>8</v>
      </c>
      <c r="J5" s="2" t="s">
        <v>9</v>
      </c>
      <c r="K5" s="2" t="s">
        <v>10</v>
      </c>
      <c r="L5" s="2" t="s">
        <v>19</v>
      </c>
      <c r="M5" s="2" t="s">
        <v>20</v>
      </c>
      <c r="N5" s="2" t="s">
        <v>20</v>
      </c>
      <c r="O5" s="2" t="s">
        <v>13</v>
      </c>
      <c r="P5" s="2" t="s">
        <v>14</v>
      </c>
      <c r="Q5" s="2" t="s">
        <v>15</v>
      </c>
      <c r="R5" s="2" t="s">
        <v>16</v>
      </c>
      <c r="S5" s="2" t="s">
        <v>16</v>
      </c>
    </row>
    <row r="6" spans="1:19">
      <c r="A6" s="2" t="s">
        <v>1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2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10</v>
      </c>
      <c r="M6" s="2" t="s">
        <v>21</v>
      </c>
      <c r="N6" s="2" t="s">
        <v>21</v>
      </c>
      <c r="O6" s="2" t="s">
        <v>13</v>
      </c>
      <c r="P6" s="2" t="s">
        <v>14</v>
      </c>
      <c r="Q6" s="2" t="s">
        <v>15</v>
      </c>
      <c r="R6" s="2" t="s">
        <v>16</v>
      </c>
      <c r="S6" s="2" t="s">
        <v>16</v>
      </c>
    </row>
    <row r="7" spans="1:19">
      <c r="A7" s="2" t="s">
        <v>1</v>
      </c>
      <c r="B7" s="2" t="s">
        <v>2</v>
      </c>
      <c r="C7" s="2" t="s">
        <v>3</v>
      </c>
      <c r="D7" s="2" t="s">
        <v>4</v>
      </c>
      <c r="E7" s="2" t="s">
        <v>22</v>
      </c>
      <c r="F7" s="2" t="s">
        <v>23</v>
      </c>
      <c r="G7" s="2" t="s">
        <v>24</v>
      </c>
      <c r="H7" s="2" t="s">
        <v>7</v>
      </c>
      <c r="I7" s="2" t="s">
        <v>25</v>
      </c>
      <c r="J7" s="2" t="s">
        <v>9</v>
      </c>
      <c r="K7" s="2" t="s">
        <v>26</v>
      </c>
      <c r="L7" s="2" t="s">
        <v>27</v>
      </c>
      <c r="M7" s="2" t="s">
        <v>28</v>
      </c>
      <c r="N7" s="2" t="s">
        <v>28</v>
      </c>
      <c r="O7" s="2" t="s">
        <v>29</v>
      </c>
      <c r="P7" s="2" t="s">
        <v>29</v>
      </c>
      <c r="Q7" s="2" t="s">
        <v>29</v>
      </c>
      <c r="R7" s="2" t="s">
        <v>16</v>
      </c>
      <c r="S7" s="2" t="s">
        <v>16</v>
      </c>
    </row>
    <row r="8" spans="1:19">
      <c r="A8" s="2" t="s">
        <v>1</v>
      </c>
      <c r="B8" s="2" t="s">
        <v>2</v>
      </c>
      <c r="C8" s="2" t="s">
        <v>3</v>
      </c>
      <c r="D8" s="2" t="s">
        <v>4</v>
      </c>
      <c r="E8" s="2" t="s">
        <v>30</v>
      </c>
      <c r="F8" s="2" t="s">
        <v>31</v>
      </c>
      <c r="G8" s="2" t="s">
        <v>24</v>
      </c>
      <c r="H8" s="2" t="s">
        <v>7</v>
      </c>
      <c r="I8" s="2" t="s">
        <v>25</v>
      </c>
      <c r="J8" s="2" t="s">
        <v>9</v>
      </c>
      <c r="K8" s="2" t="s">
        <v>32</v>
      </c>
      <c r="L8" s="2" t="s">
        <v>27</v>
      </c>
      <c r="M8" s="2" t="s">
        <v>9</v>
      </c>
      <c r="N8" s="2" t="s">
        <v>9</v>
      </c>
      <c r="O8" s="2" t="s">
        <v>29</v>
      </c>
      <c r="P8" s="2" t="s">
        <v>29</v>
      </c>
      <c r="Q8" s="2" t="s">
        <v>29</v>
      </c>
      <c r="R8" s="2" t="s">
        <v>16</v>
      </c>
      <c r="S8" s="2" t="s">
        <v>16</v>
      </c>
    </row>
    <row r="9" spans="1:19">
      <c r="A9" s="2" t="s">
        <v>1</v>
      </c>
      <c r="B9" s="2" t="s">
        <v>2</v>
      </c>
      <c r="C9" s="2" t="s">
        <v>3</v>
      </c>
      <c r="D9" s="2" t="s">
        <v>4</v>
      </c>
      <c r="E9" s="2" t="s">
        <v>33</v>
      </c>
      <c r="F9" s="2" t="s">
        <v>34</v>
      </c>
      <c r="G9" s="2" t="s">
        <v>24</v>
      </c>
      <c r="H9" s="2" t="s">
        <v>7</v>
      </c>
      <c r="I9" s="2" t="s">
        <v>25</v>
      </c>
      <c r="J9" s="2" t="s">
        <v>9</v>
      </c>
      <c r="K9" s="2" t="s">
        <v>11</v>
      </c>
      <c r="L9" s="2" t="s">
        <v>27</v>
      </c>
      <c r="M9" s="2" t="s">
        <v>35</v>
      </c>
      <c r="N9" s="2" t="s">
        <v>35</v>
      </c>
      <c r="O9" s="2" t="s">
        <v>29</v>
      </c>
      <c r="P9" s="2" t="s">
        <v>29</v>
      </c>
      <c r="Q9" s="2" t="s">
        <v>29</v>
      </c>
      <c r="R9" s="2" t="s">
        <v>16</v>
      </c>
      <c r="S9" s="2" t="s">
        <v>16</v>
      </c>
    </row>
    <row r="10" spans="1:19">
      <c r="A10" s="2" t="s">
        <v>1</v>
      </c>
      <c r="B10" s="2" t="s">
        <v>2</v>
      </c>
      <c r="C10" s="2" t="s">
        <v>3</v>
      </c>
      <c r="D10" s="2" t="s">
        <v>4</v>
      </c>
      <c r="E10" s="2" t="s">
        <v>36</v>
      </c>
      <c r="F10" s="2" t="s">
        <v>37</v>
      </c>
      <c r="G10" s="2" t="s">
        <v>24</v>
      </c>
      <c r="H10" s="2" t="s">
        <v>7</v>
      </c>
      <c r="I10" s="2" t="s">
        <v>9</v>
      </c>
      <c r="J10" s="2" t="s">
        <v>9</v>
      </c>
      <c r="K10" s="2" t="s">
        <v>38</v>
      </c>
      <c r="L10" s="2" t="s">
        <v>26</v>
      </c>
      <c r="M10" s="2" t="s">
        <v>39</v>
      </c>
      <c r="N10" s="2" t="s">
        <v>39</v>
      </c>
      <c r="O10" s="2" t="s">
        <v>29</v>
      </c>
      <c r="P10" s="2" t="s">
        <v>29</v>
      </c>
      <c r="Q10" s="2" t="s">
        <v>29</v>
      </c>
      <c r="R10" s="2" t="s">
        <v>16</v>
      </c>
      <c r="S10" s="2" t="s">
        <v>16</v>
      </c>
    </row>
    <row r="11" spans="1:19">
      <c r="A11" s="2" t="s">
        <v>1</v>
      </c>
      <c r="B11" s="2" t="s">
        <v>2</v>
      </c>
      <c r="C11" s="2" t="s">
        <v>3</v>
      </c>
      <c r="D11" s="2" t="s">
        <v>4</v>
      </c>
      <c r="E11" s="2" t="s">
        <v>36</v>
      </c>
      <c r="F11" s="2" t="s">
        <v>37</v>
      </c>
      <c r="G11" s="2" t="s">
        <v>24</v>
      </c>
      <c r="H11" s="2" t="s">
        <v>7</v>
      </c>
      <c r="I11" s="2" t="s">
        <v>9</v>
      </c>
      <c r="J11" s="2" t="s">
        <v>9</v>
      </c>
      <c r="K11" s="2" t="s">
        <v>40</v>
      </c>
      <c r="L11" s="2" t="s">
        <v>26</v>
      </c>
      <c r="M11" s="2" t="s">
        <v>27</v>
      </c>
      <c r="N11" s="2" t="s">
        <v>27</v>
      </c>
      <c r="O11" s="2" t="s">
        <v>29</v>
      </c>
      <c r="P11" s="2" t="s">
        <v>29</v>
      </c>
      <c r="Q11" s="2" t="s">
        <v>29</v>
      </c>
      <c r="R11" s="2" t="s">
        <v>16</v>
      </c>
      <c r="S11" s="2" t="s">
        <v>16</v>
      </c>
    </row>
    <row r="12" spans="1:19">
      <c r="A12" s="2" t="s">
        <v>1</v>
      </c>
      <c r="B12" s="2" t="s">
        <v>2</v>
      </c>
      <c r="C12" s="2" t="s">
        <v>3</v>
      </c>
      <c r="D12" s="2" t="s">
        <v>4</v>
      </c>
      <c r="E12" s="2" t="s">
        <v>36</v>
      </c>
      <c r="F12" s="2" t="s">
        <v>37</v>
      </c>
      <c r="G12" s="2" t="s">
        <v>24</v>
      </c>
      <c r="H12" s="2" t="s">
        <v>7</v>
      </c>
      <c r="I12" s="2" t="s">
        <v>9</v>
      </c>
      <c r="J12" s="2" t="s">
        <v>9</v>
      </c>
      <c r="K12" s="2" t="s">
        <v>41</v>
      </c>
      <c r="L12" s="2" t="s">
        <v>26</v>
      </c>
      <c r="M12" s="2" t="s">
        <v>32</v>
      </c>
      <c r="N12" s="2" t="s">
        <v>32</v>
      </c>
      <c r="O12" s="2" t="s">
        <v>29</v>
      </c>
      <c r="P12" s="2" t="s">
        <v>29</v>
      </c>
      <c r="Q12" s="2" t="s">
        <v>29</v>
      </c>
      <c r="R12" s="2" t="s">
        <v>16</v>
      </c>
      <c r="S12" s="2" t="s">
        <v>16</v>
      </c>
    </row>
    <row r="13" spans="1:19">
      <c r="A13" s="2" t="s">
        <v>1</v>
      </c>
      <c r="B13" s="2" t="s">
        <v>2</v>
      </c>
      <c r="C13" s="2" t="s">
        <v>3</v>
      </c>
      <c r="D13" s="2" t="s">
        <v>4</v>
      </c>
      <c r="E13" s="2" t="s">
        <v>36</v>
      </c>
      <c r="F13" s="2" t="s">
        <v>37</v>
      </c>
      <c r="G13" s="2" t="s">
        <v>24</v>
      </c>
      <c r="H13" s="2" t="s">
        <v>7</v>
      </c>
      <c r="I13" s="2" t="s">
        <v>9</v>
      </c>
      <c r="J13" s="2" t="s">
        <v>9</v>
      </c>
      <c r="K13" s="2" t="s">
        <v>42</v>
      </c>
      <c r="L13" s="2" t="s">
        <v>26</v>
      </c>
      <c r="M13" s="2" t="s">
        <v>43</v>
      </c>
      <c r="N13" s="2" t="s">
        <v>43</v>
      </c>
      <c r="O13" s="2" t="s">
        <v>29</v>
      </c>
      <c r="P13" s="2" t="s">
        <v>29</v>
      </c>
      <c r="Q13" s="2" t="s">
        <v>29</v>
      </c>
      <c r="R13" s="2" t="s">
        <v>16</v>
      </c>
      <c r="S13" s="2" t="s">
        <v>16</v>
      </c>
    </row>
    <row r="14" spans="1:19">
      <c r="A14" s="2" t="s">
        <v>1</v>
      </c>
      <c r="B14" s="2" t="s">
        <v>2</v>
      </c>
      <c r="C14" s="2" t="s">
        <v>3</v>
      </c>
      <c r="D14" s="2" t="s">
        <v>4</v>
      </c>
      <c r="E14" s="2" t="s">
        <v>36</v>
      </c>
      <c r="F14" s="2" t="s">
        <v>37</v>
      </c>
      <c r="G14" s="2" t="s">
        <v>24</v>
      </c>
      <c r="H14" s="2" t="s">
        <v>7</v>
      </c>
      <c r="I14" s="2" t="s">
        <v>9</v>
      </c>
      <c r="J14" s="2" t="s">
        <v>9</v>
      </c>
      <c r="K14" s="2" t="s">
        <v>44</v>
      </c>
      <c r="L14" s="2" t="s">
        <v>26</v>
      </c>
      <c r="M14" s="2" t="s">
        <v>45</v>
      </c>
      <c r="N14" s="2" t="s">
        <v>45</v>
      </c>
      <c r="O14" s="2" t="s">
        <v>29</v>
      </c>
      <c r="P14" s="2" t="s">
        <v>29</v>
      </c>
      <c r="Q14" s="2" t="s">
        <v>29</v>
      </c>
      <c r="R14" s="2" t="s">
        <v>16</v>
      </c>
      <c r="S14" s="2" t="s">
        <v>16</v>
      </c>
    </row>
    <row r="15" spans="1:19">
      <c r="A15" s="2" t="s">
        <v>1</v>
      </c>
      <c r="B15" s="2" t="s">
        <v>2</v>
      </c>
      <c r="C15" s="2" t="s">
        <v>3</v>
      </c>
      <c r="D15" s="2" t="s">
        <v>4</v>
      </c>
      <c r="E15" s="2" t="s">
        <v>36</v>
      </c>
      <c r="F15" s="2" t="s">
        <v>37</v>
      </c>
      <c r="G15" s="2" t="s">
        <v>24</v>
      </c>
      <c r="H15" s="2" t="s">
        <v>7</v>
      </c>
      <c r="I15" s="2" t="s">
        <v>9</v>
      </c>
      <c r="J15" s="2" t="s">
        <v>9</v>
      </c>
      <c r="K15" s="2" t="s">
        <v>46</v>
      </c>
      <c r="L15" s="2" t="s">
        <v>26</v>
      </c>
      <c r="M15" s="2" t="s">
        <v>47</v>
      </c>
      <c r="N15" s="2" t="s">
        <v>47</v>
      </c>
      <c r="O15" s="2" t="s">
        <v>29</v>
      </c>
      <c r="P15" s="2" t="s">
        <v>29</v>
      </c>
      <c r="Q15" s="2" t="s">
        <v>29</v>
      </c>
      <c r="R15" s="2" t="s">
        <v>16</v>
      </c>
      <c r="S15" s="2" t="s">
        <v>16</v>
      </c>
    </row>
    <row r="16" spans="1:19">
      <c r="A16" s="2" t="s">
        <v>1</v>
      </c>
      <c r="B16" s="2" t="s">
        <v>2</v>
      </c>
      <c r="C16" s="2" t="s">
        <v>3</v>
      </c>
      <c r="D16" s="2" t="s">
        <v>4</v>
      </c>
      <c r="E16" s="2" t="s">
        <v>36</v>
      </c>
      <c r="F16" s="2" t="s">
        <v>37</v>
      </c>
      <c r="G16" s="2" t="s">
        <v>24</v>
      </c>
      <c r="H16" s="2" t="s">
        <v>7</v>
      </c>
      <c r="I16" s="2" t="s">
        <v>9</v>
      </c>
      <c r="J16" s="2" t="s">
        <v>9</v>
      </c>
      <c r="K16" s="2" t="s">
        <v>48</v>
      </c>
      <c r="L16" s="2" t="s">
        <v>26</v>
      </c>
      <c r="M16" s="2" t="s">
        <v>49</v>
      </c>
      <c r="N16" s="2" t="s">
        <v>49</v>
      </c>
      <c r="O16" s="2" t="s">
        <v>29</v>
      </c>
      <c r="P16" s="2" t="s">
        <v>29</v>
      </c>
      <c r="Q16" s="2" t="s">
        <v>29</v>
      </c>
      <c r="R16" s="2" t="s">
        <v>16</v>
      </c>
      <c r="S16" s="2" t="s">
        <v>16</v>
      </c>
    </row>
    <row r="17" spans="1:19">
      <c r="A17" s="2" t="s">
        <v>1</v>
      </c>
      <c r="B17" s="2" t="s">
        <v>2</v>
      </c>
      <c r="C17" s="2" t="s">
        <v>3</v>
      </c>
      <c r="D17" s="2" t="s">
        <v>4</v>
      </c>
      <c r="E17" s="2" t="s">
        <v>36</v>
      </c>
      <c r="F17" s="2" t="s">
        <v>37</v>
      </c>
      <c r="G17" s="2" t="s">
        <v>24</v>
      </c>
      <c r="H17" s="2" t="s">
        <v>7</v>
      </c>
      <c r="I17" s="2" t="s">
        <v>9</v>
      </c>
      <c r="J17" s="2" t="s">
        <v>9</v>
      </c>
      <c r="K17" s="2" t="s">
        <v>50</v>
      </c>
      <c r="L17" s="2" t="s">
        <v>26</v>
      </c>
      <c r="M17" s="2" t="s">
        <v>51</v>
      </c>
      <c r="N17" s="2" t="s">
        <v>51</v>
      </c>
      <c r="O17" s="2" t="s">
        <v>29</v>
      </c>
      <c r="P17" s="2" t="s">
        <v>29</v>
      </c>
      <c r="Q17" s="2" t="s">
        <v>29</v>
      </c>
      <c r="R17" s="2" t="s">
        <v>16</v>
      </c>
      <c r="S17" s="2" t="s">
        <v>16</v>
      </c>
    </row>
    <row r="18" spans="1:19">
      <c r="A18" s="2" t="s">
        <v>1</v>
      </c>
      <c r="B18" s="2" t="s">
        <v>2</v>
      </c>
      <c r="C18" s="2" t="s">
        <v>3</v>
      </c>
      <c r="D18" s="2" t="s">
        <v>4</v>
      </c>
      <c r="E18" s="2" t="s">
        <v>36</v>
      </c>
      <c r="F18" s="2" t="s">
        <v>37</v>
      </c>
      <c r="G18" s="2" t="s">
        <v>24</v>
      </c>
      <c r="H18" s="2" t="s">
        <v>7</v>
      </c>
      <c r="I18" s="2" t="s">
        <v>9</v>
      </c>
      <c r="J18" s="2" t="s">
        <v>9</v>
      </c>
      <c r="K18" s="2" t="s">
        <v>52</v>
      </c>
      <c r="L18" s="2" t="s">
        <v>26</v>
      </c>
      <c r="M18" s="2" t="s">
        <v>53</v>
      </c>
      <c r="N18" s="2" t="s">
        <v>53</v>
      </c>
      <c r="O18" s="2" t="s">
        <v>29</v>
      </c>
      <c r="P18" s="2" t="s">
        <v>29</v>
      </c>
      <c r="Q18" s="2" t="s">
        <v>29</v>
      </c>
      <c r="R18" s="2" t="s">
        <v>16</v>
      </c>
      <c r="S18" s="2" t="s">
        <v>16</v>
      </c>
    </row>
    <row r="19" spans="1:19">
      <c r="A19" s="2" t="s">
        <v>1</v>
      </c>
      <c r="B19" s="2" t="s">
        <v>2</v>
      </c>
      <c r="C19" s="2" t="s">
        <v>3</v>
      </c>
      <c r="D19" s="2" t="s">
        <v>4</v>
      </c>
      <c r="E19" s="2" t="s">
        <v>36</v>
      </c>
      <c r="F19" s="2" t="s">
        <v>37</v>
      </c>
      <c r="G19" s="2" t="s">
        <v>24</v>
      </c>
      <c r="H19" s="2" t="s">
        <v>7</v>
      </c>
      <c r="I19" s="2" t="s">
        <v>9</v>
      </c>
      <c r="J19" s="2" t="s">
        <v>9</v>
      </c>
      <c r="K19" s="2" t="s">
        <v>54</v>
      </c>
      <c r="L19" s="2" t="s">
        <v>26</v>
      </c>
      <c r="M19" s="2" t="s">
        <v>55</v>
      </c>
      <c r="N19" s="2" t="s">
        <v>55</v>
      </c>
      <c r="O19" s="2" t="s">
        <v>29</v>
      </c>
      <c r="P19" s="2" t="s">
        <v>29</v>
      </c>
      <c r="Q19" s="2" t="s">
        <v>29</v>
      </c>
      <c r="R19" s="2" t="s">
        <v>16</v>
      </c>
      <c r="S19" s="2" t="s">
        <v>16</v>
      </c>
    </row>
    <row r="20" spans="1:19">
      <c r="A20" s="2" t="s">
        <v>1</v>
      </c>
      <c r="B20" s="2" t="s">
        <v>2</v>
      </c>
      <c r="C20" s="2" t="s">
        <v>3</v>
      </c>
      <c r="D20" s="2" t="s">
        <v>4</v>
      </c>
      <c r="E20" s="2" t="s">
        <v>36</v>
      </c>
      <c r="F20" s="2" t="s">
        <v>37</v>
      </c>
      <c r="G20" s="2" t="s">
        <v>24</v>
      </c>
      <c r="H20" s="2" t="s">
        <v>7</v>
      </c>
      <c r="I20" s="2" t="s">
        <v>9</v>
      </c>
      <c r="J20" s="2" t="s">
        <v>9</v>
      </c>
      <c r="K20" s="2" t="s">
        <v>56</v>
      </c>
      <c r="L20" s="2" t="s">
        <v>26</v>
      </c>
      <c r="M20" s="2" t="s">
        <v>57</v>
      </c>
      <c r="N20" s="2" t="s">
        <v>57</v>
      </c>
      <c r="O20" s="2" t="s">
        <v>29</v>
      </c>
      <c r="P20" s="2" t="s">
        <v>29</v>
      </c>
      <c r="Q20" s="2" t="s">
        <v>29</v>
      </c>
      <c r="R20" s="2" t="s">
        <v>16</v>
      </c>
      <c r="S20" s="2" t="s">
        <v>16</v>
      </c>
    </row>
    <row r="21" spans="1:19">
      <c r="A21" s="2" t="s">
        <v>1</v>
      </c>
      <c r="B21" s="2" t="s">
        <v>2</v>
      </c>
      <c r="C21" s="2" t="s">
        <v>3</v>
      </c>
      <c r="D21" s="2" t="s">
        <v>4</v>
      </c>
      <c r="E21" s="2" t="s">
        <v>36</v>
      </c>
      <c r="F21" s="2" t="s">
        <v>37</v>
      </c>
      <c r="G21" s="2" t="s">
        <v>24</v>
      </c>
      <c r="H21" s="2" t="s">
        <v>7</v>
      </c>
      <c r="I21" s="2" t="s">
        <v>9</v>
      </c>
      <c r="J21" s="2" t="s">
        <v>9</v>
      </c>
      <c r="K21" s="2" t="s">
        <v>58</v>
      </c>
      <c r="L21" s="2" t="s">
        <v>26</v>
      </c>
      <c r="M21" s="2" t="s">
        <v>59</v>
      </c>
      <c r="N21" s="2" t="s">
        <v>59</v>
      </c>
      <c r="O21" s="2" t="s">
        <v>29</v>
      </c>
      <c r="P21" s="2" t="s">
        <v>29</v>
      </c>
      <c r="Q21" s="2" t="s">
        <v>29</v>
      </c>
      <c r="R21" s="2" t="s">
        <v>16</v>
      </c>
      <c r="S21" s="2" t="s">
        <v>16</v>
      </c>
    </row>
    <row r="22" spans="1:19">
      <c r="A22" s="2" t="s">
        <v>1</v>
      </c>
      <c r="B22" s="2" t="s">
        <v>2</v>
      </c>
      <c r="C22" s="2" t="s">
        <v>3</v>
      </c>
      <c r="D22" s="2" t="s">
        <v>4</v>
      </c>
      <c r="E22" s="2" t="s">
        <v>36</v>
      </c>
      <c r="F22" s="2" t="s">
        <v>37</v>
      </c>
      <c r="G22" s="2" t="s">
        <v>24</v>
      </c>
      <c r="H22" s="2" t="s">
        <v>7</v>
      </c>
      <c r="I22" s="2" t="s">
        <v>9</v>
      </c>
      <c r="J22" s="2" t="s">
        <v>9</v>
      </c>
      <c r="K22" s="2" t="s">
        <v>60</v>
      </c>
      <c r="L22" s="2" t="s">
        <v>26</v>
      </c>
      <c r="M22" s="2" t="s">
        <v>61</v>
      </c>
      <c r="N22" s="2" t="s">
        <v>61</v>
      </c>
      <c r="O22" s="2" t="s">
        <v>29</v>
      </c>
      <c r="P22" s="2" t="s">
        <v>29</v>
      </c>
      <c r="Q22" s="2" t="s">
        <v>29</v>
      </c>
      <c r="R22" s="2" t="s">
        <v>16</v>
      </c>
      <c r="S22" s="2" t="s">
        <v>16</v>
      </c>
    </row>
    <row r="23" spans="1:19">
      <c r="A23" s="2" t="s">
        <v>1</v>
      </c>
      <c r="B23" s="2" t="s">
        <v>2</v>
      </c>
      <c r="C23" s="2" t="s">
        <v>3</v>
      </c>
      <c r="D23" s="2" t="s">
        <v>4</v>
      </c>
      <c r="E23" s="2" t="s">
        <v>36</v>
      </c>
      <c r="F23" s="2" t="s">
        <v>37</v>
      </c>
      <c r="G23" s="2" t="s">
        <v>24</v>
      </c>
      <c r="H23" s="2" t="s">
        <v>7</v>
      </c>
      <c r="I23" s="2" t="s">
        <v>9</v>
      </c>
      <c r="J23" s="2" t="s">
        <v>9</v>
      </c>
      <c r="K23" s="2" t="s">
        <v>62</v>
      </c>
      <c r="L23" s="2" t="s">
        <v>26</v>
      </c>
      <c r="M23" s="2" t="s">
        <v>63</v>
      </c>
      <c r="N23" s="2" t="s">
        <v>63</v>
      </c>
      <c r="O23" s="2" t="s">
        <v>29</v>
      </c>
      <c r="P23" s="2" t="s">
        <v>29</v>
      </c>
      <c r="Q23" s="2" t="s">
        <v>29</v>
      </c>
      <c r="R23" s="2" t="s">
        <v>16</v>
      </c>
      <c r="S23" s="2" t="s">
        <v>16</v>
      </c>
    </row>
    <row r="24" spans="1:19">
      <c r="A24" s="2" t="s">
        <v>1</v>
      </c>
      <c r="B24" s="2" t="s">
        <v>2</v>
      </c>
      <c r="C24" s="2" t="s">
        <v>3</v>
      </c>
      <c r="D24" s="2" t="s">
        <v>4</v>
      </c>
      <c r="E24" s="2" t="s">
        <v>36</v>
      </c>
      <c r="F24" s="2" t="s">
        <v>37</v>
      </c>
      <c r="G24" s="2" t="s">
        <v>24</v>
      </c>
      <c r="H24" s="2" t="s">
        <v>7</v>
      </c>
      <c r="I24" s="2" t="s">
        <v>9</v>
      </c>
      <c r="J24" s="2" t="s">
        <v>9</v>
      </c>
      <c r="K24" s="2" t="s">
        <v>64</v>
      </c>
      <c r="L24" s="2" t="s">
        <v>26</v>
      </c>
      <c r="M24" s="2" t="s">
        <v>65</v>
      </c>
      <c r="N24" s="2" t="s">
        <v>65</v>
      </c>
      <c r="O24" s="2" t="s">
        <v>29</v>
      </c>
      <c r="P24" s="2" t="s">
        <v>29</v>
      </c>
      <c r="Q24" s="2" t="s">
        <v>29</v>
      </c>
      <c r="R24" s="2" t="s">
        <v>16</v>
      </c>
      <c r="S24" s="2" t="s">
        <v>16</v>
      </c>
    </row>
    <row r="25" spans="1:19">
      <c r="A25" s="2" t="s">
        <v>1</v>
      </c>
      <c r="B25" s="2" t="s">
        <v>2</v>
      </c>
      <c r="C25" s="2" t="s">
        <v>3</v>
      </c>
      <c r="D25" s="2" t="s">
        <v>4</v>
      </c>
      <c r="E25" s="2" t="s">
        <v>36</v>
      </c>
      <c r="F25" s="2" t="s">
        <v>37</v>
      </c>
      <c r="G25" s="2" t="s">
        <v>24</v>
      </c>
      <c r="H25" s="2" t="s">
        <v>7</v>
      </c>
      <c r="I25" s="2" t="s">
        <v>9</v>
      </c>
      <c r="J25" s="2" t="s">
        <v>9</v>
      </c>
      <c r="K25" s="2" t="s">
        <v>66</v>
      </c>
      <c r="L25" s="2" t="s">
        <v>26</v>
      </c>
      <c r="M25" s="2" t="s">
        <v>67</v>
      </c>
      <c r="N25" s="2" t="s">
        <v>67</v>
      </c>
      <c r="O25" s="2" t="s">
        <v>29</v>
      </c>
      <c r="P25" s="2" t="s">
        <v>29</v>
      </c>
      <c r="Q25" s="2" t="s">
        <v>29</v>
      </c>
      <c r="R25" s="2" t="s">
        <v>16</v>
      </c>
      <c r="S25" s="2" t="s">
        <v>16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S25"/>
  <sheetViews>
    <sheetView workbookViewId="0"/>
  </sheetViews>
  <sheetFormatPr defaultRowHeight="16.5"/>
  <sheetData>
    <row r="1" spans="1:19">
      <c r="A1" s="2" t="s">
        <v>124</v>
      </c>
    </row>
    <row r="2" spans="1:19">
      <c r="A2" s="2">
        <v>25</v>
      </c>
    </row>
    <row r="3" spans="1:19">
      <c r="A3" s="2" t="s">
        <v>125</v>
      </c>
      <c r="B3" s="2" t="s">
        <v>2</v>
      </c>
      <c r="C3" s="2" t="s">
        <v>3</v>
      </c>
      <c r="D3" s="2" t="s">
        <v>4</v>
      </c>
      <c r="E3" s="2" t="s">
        <v>22</v>
      </c>
      <c r="F3" s="2" t="s">
        <v>23</v>
      </c>
      <c r="G3" s="2" t="s">
        <v>24</v>
      </c>
      <c r="H3" s="2" t="s">
        <v>7</v>
      </c>
      <c r="I3" s="2" t="s">
        <v>25</v>
      </c>
      <c r="J3" s="2" t="s">
        <v>9</v>
      </c>
      <c r="K3" s="2" t="s">
        <v>26</v>
      </c>
      <c r="L3" s="2" t="s">
        <v>27</v>
      </c>
      <c r="M3" s="2" t="s">
        <v>28</v>
      </c>
      <c r="N3" s="2" t="s">
        <v>28</v>
      </c>
      <c r="O3" s="2" t="s">
        <v>29</v>
      </c>
      <c r="P3" s="2" t="s">
        <v>29</v>
      </c>
      <c r="Q3" s="2" t="s">
        <v>29</v>
      </c>
      <c r="R3" s="2" t="s">
        <v>16</v>
      </c>
      <c r="S3" s="2" t="s">
        <v>16</v>
      </c>
    </row>
    <row r="4" spans="1:19">
      <c r="A4" s="2" t="s">
        <v>125</v>
      </c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2</v>
      </c>
      <c r="H4" s="2" t="s">
        <v>7</v>
      </c>
      <c r="I4" s="2" t="s">
        <v>8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12</v>
      </c>
      <c r="O4" s="2" t="s">
        <v>13</v>
      </c>
      <c r="P4" s="2" t="s">
        <v>14</v>
      </c>
      <c r="Q4" s="2" t="s">
        <v>15</v>
      </c>
      <c r="R4" s="2" t="s">
        <v>16</v>
      </c>
      <c r="S4" s="2" t="s">
        <v>16</v>
      </c>
    </row>
    <row r="5" spans="1:19">
      <c r="A5" s="2" t="s">
        <v>125</v>
      </c>
      <c r="B5" s="2" t="s">
        <v>2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2</v>
      </c>
      <c r="H5" s="2" t="s">
        <v>7</v>
      </c>
      <c r="I5" s="2" t="s">
        <v>8</v>
      </c>
      <c r="J5" s="2" t="s">
        <v>9</v>
      </c>
      <c r="K5" s="2" t="s">
        <v>10</v>
      </c>
      <c r="L5" s="2" t="s">
        <v>17</v>
      </c>
      <c r="M5" s="2" t="s">
        <v>18</v>
      </c>
      <c r="N5" s="2" t="s">
        <v>18</v>
      </c>
      <c r="O5" s="2" t="s">
        <v>13</v>
      </c>
      <c r="P5" s="2" t="s">
        <v>14</v>
      </c>
      <c r="Q5" s="2" t="s">
        <v>15</v>
      </c>
      <c r="R5" s="2" t="s">
        <v>16</v>
      </c>
      <c r="S5" s="2" t="s">
        <v>16</v>
      </c>
    </row>
    <row r="6" spans="1:19">
      <c r="A6" s="2" t="s">
        <v>125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2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19</v>
      </c>
      <c r="M6" s="2" t="s">
        <v>20</v>
      </c>
      <c r="N6" s="2" t="s">
        <v>20</v>
      </c>
      <c r="O6" s="2" t="s">
        <v>13</v>
      </c>
      <c r="P6" s="2" t="s">
        <v>14</v>
      </c>
      <c r="Q6" s="2" t="s">
        <v>15</v>
      </c>
      <c r="R6" s="2" t="s">
        <v>16</v>
      </c>
      <c r="S6" s="2" t="s">
        <v>16</v>
      </c>
    </row>
    <row r="7" spans="1:19">
      <c r="A7" s="2" t="s">
        <v>125</v>
      </c>
      <c r="B7" s="2" t="s">
        <v>2</v>
      </c>
      <c r="C7" s="2" t="s">
        <v>3</v>
      </c>
      <c r="D7" s="2" t="s">
        <v>4</v>
      </c>
      <c r="E7" s="2" t="s">
        <v>5</v>
      </c>
      <c r="F7" s="2" t="s">
        <v>6</v>
      </c>
      <c r="G7" s="2" t="s">
        <v>2</v>
      </c>
      <c r="H7" s="2" t="s">
        <v>7</v>
      </c>
      <c r="I7" s="2" t="s">
        <v>8</v>
      </c>
      <c r="J7" s="2" t="s">
        <v>9</v>
      </c>
      <c r="K7" s="2" t="s">
        <v>10</v>
      </c>
      <c r="L7" s="2" t="s">
        <v>10</v>
      </c>
      <c r="M7" s="2" t="s">
        <v>21</v>
      </c>
      <c r="N7" s="2" t="s">
        <v>21</v>
      </c>
      <c r="O7" s="2" t="s">
        <v>13</v>
      </c>
      <c r="P7" s="2" t="s">
        <v>14</v>
      </c>
      <c r="Q7" s="2" t="s">
        <v>15</v>
      </c>
      <c r="R7" s="2" t="s">
        <v>16</v>
      </c>
      <c r="S7" s="2" t="s">
        <v>16</v>
      </c>
    </row>
    <row r="8" spans="1:19">
      <c r="A8" s="2" t="s">
        <v>125</v>
      </c>
      <c r="B8" s="2" t="s">
        <v>2</v>
      </c>
      <c r="C8" s="2" t="s">
        <v>3</v>
      </c>
      <c r="D8" s="2" t="s">
        <v>4</v>
      </c>
      <c r="E8" s="2" t="s">
        <v>30</v>
      </c>
      <c r="F8" s="2" t="s">
        <v>31</v>
      </c>
      <c r="G8" s="2" t="s">
        <v>24</v>
      </c>
      <c r="H8" s="2" t="s">
        <v>7</v>
      </c>
      <c r="I8" s="2" t="s">
        <v>25</v>
      </c>
      <c r="J8" s="2" t="s">
        <v>9</v>
      </c>
      <c r="K8" s="2" t="s">
        <v>32</v>
      </c>
      <c r="L8" s="2" t="s">
        <v>27</v>
      </c>
      <c r="M8" s="2" t="s">
        <v>9</v>
      </c>
      <c r="N8" s="2" t="s">
        <v>9</v>
      </c>
      <c r="O8" s="2" t="s">
        <v>29</v>
      </c>
      <c r="P8" s="2" t="s">
        <v>29</v>
      </c>
      <c r="Q8" s="2" t="s">
        <v>29</v>
      </c>
      <c r="R8" s="2" t="s">
        <v>16</v>
      </c>
      <c r="S8" s="2" t="s">
        <v>16</v>
      </c>
    </row>
    <row r="9" spans="1:19">
      <c r="A9" s="2" t="s">
        <v>125</v>
      </c>
      <c r="B9" s="2" t="s">
        <v>2</v>
      </c>
      <c r="C9" s="2" t="s">
        <v>3</v>
      </c>
      <c r="D9" s="2" t="s">
        <v>4</v>
      </c>
      <c r="E9" s="2" t="s">
        <v>33</v>
      </c>
      <c r="F9" s="2" t="s">
        <v>34</v>
      </c>
      <c r="G9" s="2" t="s">
        <v>24</v>
      </c>
      <c r="H9" s="2" t="s">
        <v>7</v>
      </c>
      <c r="I9" s="2" t="s">
        <v>25</v>
      </c>
      <c r="J9" s="2" t="s">
        <v>9</v>
      </c>
      <c r="K9" s="2" t="s">
        <v>11</v>
      </c>
      <c r="L9" s="2" t="s">
        <v>27</v>
      </c>
      <c r="M9" s="2" t="s">
        <v>35</v>
      </c>
      <c r="N9" s="2" t="s">
        <v>35</v>
      </c>
      <c r="O9" s="2" t="s">
        <v>29</v>
      </c>
      <c r="P9" s="2" t="s">
        <v>29</v>
      </c>
      <c r="Q9" s="2" t="s">
        <v>29</v>
      </c>
      <c r="R9" s="2" t="s">
        <v>16</v>
      </c>
      <c r="S9" s="2" t="s">
        <v>16</v>
      </c>
    </row>
    <row r="10" spans="1:19">
      <c r="A10" s="2" t="s">
        <v>125</v>
      </c>
      <c r="B10" s="2" t="s">
        <v>2</v>
      </c>
      <c r="C10" s="2" t="s">
        <v>3</v>
      </c>
      <c r="D10" s="2" t="s">
        <v>4</v>
      </c>
      <c r="E10" s="2" t="s">
        <v>36</v>
      </c>
      <c r="F10" s="2" t="s">
        <v>37</v>
      </c>
      <c r="G10" s="2" t="s">
        <v>24</v>
      </c>
      <c r="H10" s="2" t="s">
        <v>7</v>
      </c>
      <c r="I10" s="2" t="s">
        <v>9</v>
      </c>
      <c r="J10" s="2" t="s">
        <v>9</v>
      </c>
      <c r="K10" s="2" t="s">
        <v>38</v>
      </c>
      <c r="L10" s="2" t="s">
        <v>27</v>
      </c>
      <c r="M10" s="2" t="s">
        <v>39</v>
      </c>
      <c r="N10" s="2" t="s">
        <v>39</v>
      </c>
      <c r="O10" s="2" t="s">
        <v>29</v>
      </c>
      <c r="P10" s="2" t="s">
        <v>29</v>
      </c>
      <c r="Q10" s="2" t="s">
        <v>29</v>
      </c>
      <c r="R10" s="2" t="s">
        <v>16</v>
      </c>
      <c r="S10" s="2" t="s">
        <v>16</v>
      </c>
    </row>
    <row r="11" spans="1:19">
      <c r="A11" s="2" t="s">
        <v>125</v>
      </c>
      <c r="B11" s="2" t="s">
        <v>2</v>
      </c>
      <c r="C11" s="2" t="s">
        <v>3</v>
      </c>
      <c r="D11" s="2" t="s">
        <v>4</v>
      </c>
      <c r="E11" s="2" t="s">
        <v>36</v>
      </c>
      <c r="F11" s="2" t="s">
        <v>37</v>
      </c>
      <c r="G11" s="2" t="s">
        <v>24</v>
      </c>
      <c r="H11" s="2" t="s">
        <v>7</v>
      </c>
      <c r="I11" s="2" t="s">
        <v>9</v>
      </c>
      <c r="J11" s="2" t="s">
        <v>9</v>
      </c>
      <c r="K11" s="2" t="s">
        <v>40</v>
      </c>
      <c r="L11" s="2" t="s">
        <v>27</v>
      </c>
      <c r="M11" s="2" t="s">
        <v>27</v>
      </c>
      <c r="N11" s="2" t="s">
        <v>27</v>
      </c>
      <c r="O11" s="2" t="s">
        <v>29</v>
      </c>
      <c r="P11" s="2" t="s">
        <v>29</v>
      </c>
      <c r="Q11" s="2" t="s">
        <v>29</v>
      </c>
      <c r="R11" s="2" t="s">
        <v>16</v>
      </c>
      <c r="S11" s="2" t="s">
        <v>16</v>
      </c>
    </row>
    <row r="12" spans="1:19">
      <c r="A12" s="2" t="s">
        <v>125</v>
      </c>
      <c r="B12" s="2" t="s">
        <v>2</v>
      </c>
      <c r="C12" s="2" t="s">
        <v>3</v>
      </c>
      <c r="D12" s="2" t="s">
        <v>4</v>
      </c>
      <c r="E12" s="2" t="s">
        <v>36</v>
      </c>
      <c r="F12" s="2" t="s">
        <v>37</v>
      </c>
      <c r="G12" s="2" t="s">
        <v>24</v>
      </c>
      <c r="H12" s="2" t="s">
        <v>7</v>
      </c>
      <c r="I12" s="2" t="s">
        <v>9</v>
      </c>
      <c r="J12" s="2" t="s">
        <v>9</v>
      </c>
      <c r="K12" s="2" t="s">
        <v>41</v>
      </c>
      <c r="L12" s="2" t="s">
        <v>27</v>
      </c>
      <c r="M12" s="2" t="s">
        <v>32</v>
      </c>
      <c r="N12" s="2" t="s">
        <v>32</v>
      </c>
      <c r="O12" s="2" t="s">
        <v>29</v>
      </c>
      <c r="P12" s="2" t="s">
        <v>29</v>
      </c>
      <c r="Q12" s="2" t="s">
        <v>29</v>
      </c>
      <c r="R12" s="2" t="s">
        <v>16</v>
      </c>
      <c r="S12" s="2" t="s">
        <v>16</v>
      </c>
    </row>
    <row r="13" spans="1:19">
      <c r="A13" s="2" t="s">
        <v>125</v>
      </c>
      <c r="B13" s="2" t="s">
        <v>2</v>
      </c>
      <c r="C13" s="2" t="s">
        <v>3</v>
      </c>
      <c r="D13" s="2" t="s">
        <v>4</v>
      </c>
      <c r="E13" s="2" t="s">
        <v>36</v>
      </c>
      <c r="F13" s="2" t="s">
        <v>37</v>
      </c>
      <c r="G13" s="2" t="s">
        <v>24</v>
      </c>
      <c r="H13" s="2" t="s">
        <v>7</v>
      </c>
      <c r="I13" s="2" t="s">
        <v>9</v>
      </c>
      <c r="J13" s="2" t="s">
        <v>9</v>
      </c>
      <c r="K13" s="2" t="s">
        <v>42</v>
      </c>
      <c r="L13" s="2" t="s">
        <v>27</v>
      </c>
      <c r="M13" s="2" t="s">
        <v>43</v>
      </c>
      <c r="N13" s="2" t="s">
        <v>43</v>
      </c>
      <c r="O13" s="2" t="s">
        <v>29</v>
      </c>
      <c r="P13" s="2" t="s">
        <v>29</v>
      </c>
      <c r="Q13" s="2" t="s">
        <v>29</v>
      </c>
      <c r="R13" s="2" t="s">
        <v>16</v>
      </c>
      <c r="S13" s="2" t="s">
        <v>16</v>
      </c>
    </row>
    <row r="14" spans="1:19">
      <c r="A14" s="2" t="s">
        <v>125</v>
      </c>
      <c r="B14" s="2" t="s">
        <v>2</v>
      </c>
      <c r="C14" s="2" t="s">
        <v>3</v>
      </c>
      <c r="D14" s="2" t="s">
        <v>4</v>
      </c>
      <c r="E14" s="2" t="s">
        <v>36</v>
      </c>
      <c r="F14" s="2" t="s">
        <v>37</v>
      </c>
      <c r="G14" s="2" t="s">
        <v>24</v>
      </c>
      <c r="H14" s="2" t="s">
        <v>7</v>
      </c>
      <c r="I14" s="2" t="s">
        <v>9</v>
      </c>
      <c r="J14" s="2" t="s">
        <v>9</v>
      </c>
      <c r="K14" s="2" t="s">
        <v>44</v>
      </c>
      <c r="L14" s="2" t="s">
        <v>27</v>
      </c>
      <c r="M14" s="2" t="s">
        <v>45</v>
      </c>
      <c r="N14" s="2" t="s">
        <v>45</v>
      </c>
      <c r="O14" s="2" t="s">
        <v>29</v>
      </c>
      <c r="P14" s="2" t="s">
        <v>29</v>
      </c>
      <c r="Q14" s="2" t="s">
        <v>29</v>
      </c>
      <c r="R14" s="2" t="s">
        <v>16</v>
      </c>
      <c r="S14" s="2" t="s">
        <v>16</v>
      </c>
    </row>
    <row r="15" spans="1:19">
      <c r="A15" s="2" t="s">
        <v>125</v>
      </c>
      <c r="B15" s="2" t="s">
        <v>2</v>
      </c>
      <c r="C15" s="2" t="s">
        <v>3</v>
      </c>
      <c r="D15" s="2" t="s">
        <v>4</v>
      </c>
      <c r="E15" s="2" t="s">
        <v>36</v>
      </c>
      <c r="F15" s="2" t="s">
        <v>37</v>
      </c>
      <c r="G15" s="2" t="s">
        <v>24</v>
      </c>
      <c r="H15" s="2" t="s">
        <v>7</v>
      </c>
      <c r="I15" s="2" t="s">
        <v>9</v>
      </c>
      <c r="J15" s="2" t="s">
        <v>9</v>
      </c>
      <c r="K15" s="2" t="s">
        <v>46</v>
      </c>
      <c r="L15" s="2" t="s">
        <v>27</v>
      </c>
      <c r="M15" s="2" t="s">
        <v>47</v>
      </c>
      <c r="N15" s="2" t="s">
        <v>47</v>
      </c>
      <c r="O15" s="2" t="s">
        <v>29</v>
      </c>
      <c r="P15" s="2" t="s">
        <v>29</v>
      </c>
      <c r="Q15" s="2" t="s">
        <v>29</v>
      </c>
      <c r="R15" s="2" t="s">
        <v>16</v>
      </c>
      <c r="S15" s="2" t="s">
        <v>16</v>
      </c>
    </row>
    <row r="16" spans="1:19">
      <c r="A16" s="2" t="s">
        <v>125</v>
      </c>
      <c r="B16" s="2" t="s">
        <v>2</v>
      </c>
      <c r="C16" s="2" t="s">
        <v>3</v>
      </c>
      <c r="D16" s="2" t="s">
        <v>4</v>
      </c>
      <c r="E16" s="2" t="s">
        <v>36</v>
      </c>
      <c r="F16" s="2" t="s">
        <v>37</v>
      </c>
      <c r="G16" s="2" t="s">
        <v>24</v>
      </c>
      <c r="H16" s="2" t="s">
        <v>7</v>
      </c>
      <c r="I16" s="2" t="s">
        <v>9</v>
      </c>
      <c r="J16" s="2" t="s">
        <v>9</v>
      </c>
      <c r="K16" s="2" t="s">
        <v>48</v>
      </c>
      <c r="L16" s="2" t="s">
        <v>27</v>
      </c>
      <c r="M16" s="2" t="s">
        <v>49</v>
      </c>
      <c r="N16" s="2" t="s">
        <v>49</v>
      </c>
      <c r="O16" s="2" t="s">
        <v>29</v>
      </c>
      <c r="P16" s="2" t="s">
        <v>29</v>
      </c>
      <c r="Q16" s="2" t="s">
        <v>29</v>
      </c>
      <c r="R16" s="2" t="s">
        <v>16</v>
      </c>
      <c r="S16" s="2" t="s">
        <v>16</v>
      </c>
    </row>
    <row r="17" spans="1:19">
      <c r="A17" s="2" t="s">
        <v>125</v>
      </c>
      <c r="B17" s="2" t="s">
        <v>2</v>
      </c>
      <c r="C17" s="2" t="s">
        <v>3</v>
      </c>
      <c r="D17" s="2" t="s">
        <v>4</v>
      </c>
      <c r="E17" s="2" t="s">
        <v>36</v>
      </c>
      <c r="F17" s="2" t="s">
        <v>37</v>
      </c>
      <c r="G17" s="2" t="s">
        <v>24</v>
      </c>
      <c r="H17" s="2" t="s">
        <v>7</v>
      </c>
      <c r="I17" s="2" t="s">
        <v>9</v>
      </c>
      <c r="J17" s="2" t="s">
        <v>9</v>
      </c>
      <c r="K17" s="2" t="s">
        <v>50</v>
      </c>
      <c r="L17" s="2" t="s">
        <v>27</v>
      </c>
      <c r="M17" s="2" t="s">
        <v>51</v>
      </c>
      <c r="N17" s="2" t="s">
        <v>51</v>
      </c>
      <c r="O17" s="2" t="s">
        <v>29</v>
      </c>
      <c r="P17" s="2" t="s">
        <v>29</v>
      </c>
      <c r="Q17" s="2" t="s">
        <v>29</v>
      </c>
      <c r="R17" s="2" t="s">
        <v>16</v>
      </c>
      <c r="S17" s="2" t="s">
        <v>16</v>
      </c>
    </row>
    <row r="18" spans="1:19">
      <c r="A18" s="2" t="s">
        <v>125</v>
      </c>
      <c r="B18" s="2" t="s">
        <v>2</v>
      </c>
      <c r="C18" s="2" t="s">
        <v>3</v>
      </c>
      <c r="D18" s="2" t="s">
        <v>4</v>
      </c>
      <c r="E18" s="2" t="s">
        <v>36</v>
      </c>
      <c r="F18" s="2" t="s">
        <v>37</v>
      </c>
      <c r="G18" s="2" t="s">
        <v>24</v>
      </c>
      <c r="H18" s="2" t="s">
        <v>7</v>
      </c>
      <c r="I18" s="2" t="s">
        <v>9</v>
      </c>
      <c r="J18" s="2" t="s">
        <v>9</v>
      </c>
      <c r="K18" s="2" t="s">
        <v>52</v>
      </c>
      <c r="L18" s="2" t="s">
        <v>27</v>
      </c>
      <c r="M18" s="2" t="s">
        <v>53</v>
      </c>
      <c r="N18" s="2" t="s">
        <v>53</v>
      </c>
      <c r="O18" s="2" t="s">
        <v>29</v>
      </c>
      <c r="P18" s="2" t="s">
        <v>29</v>
      </c>
      <c r="Q18" s="2" t="s">
        <v>29</v>
      </c>
      <c r="R18" s="2" t="s">
        <v>16</v>
      </c>
      <c r="S18" s="2" t="s">
        <v>16</v>
      </c>
    </row>
    <row r="19" spans="1:19">
      <c r="A19" s="2" t="s">
        <v>125</v>
      </c>
      <c r="B19" s="2" t="s">
        <v>2</v>
      </c>
      <c r="C19" s="2" t="s">
        <v>3</v>
      </c>
      <c r="D19" s="2" t="s">
        <v>4</v>
      </c>
      <c r="E19" s="2" t="s">
        <v>36</v>
      </c>
      <c r="F19" s="2" t="s">
        <v>37</v>
      </c>
      <c r="G19" s="2" t="s">
        <v>24</v>
      </c>
      <c r="H19" s="2" t="s">
        <v>7</v>
      </c>
      <c r="I19" s="2" t="s">
        <v>9</v>
      </c>
      <c r="J19" s="2" t="s">
        <v>9</v>
      </c>
      <c r="K19" s="2" t="s">
        <v>54</v>
      </c>
      <c r="L19" s="2" t="s">
        <v>27</v>
      </c>
      <c r="M19" s="2" t="s">
        <v>55</v>
      </c>
      <c r="N19" s="2" t="s">
        <v>55</v>
      </c>
      <c r="O19" s="2" t="s">
        <v>29</v>
      </c>
      <c r="P19" s="2" t="s">
        <v>29</v>
      </c>
      <c r="Q19" s="2" t="s">
        <v>29</v>
      </c>
      <c r="R19" s="2" t="s">
        <v>16</v>
      </c>
      <c r="S19" s="2" t="s">
        <v>16</v>
      </c>
    </row>
    <row r="20" spans="1:19">
      <c r="A20" s="2" t="s">
        <v>125</v>
      </c>
      <c r="B20" s="2" t="s">
        <v>2</v>
      </c>
      <c r="C20" s="2" t="s">
        <v>3</v>
      </c>
      <c r="D20" s="2" t="s">
        <v>4</v>
      </c>
      <c r="E20" s="2" t="s">
        <v>36</v>
      </c>
      <c r="F20" s="2" t="s">
        <v>37</v>
      </c>
      <c r="G20" s="2" t="s">
        <v>24</v>
      </c>
      <c r="H20" s="2" t="s">
        <v>7</v>
      </c>
      <c r="I20" s="2" t="s">
        <v>9</v>
      </c>
      <c r="J20" s="2" t="s">
        <v>9</v>
      </c>
      <c r="K20" s="2" t="s">
        <v>56</v>
      </c>
      <c r="L20" s="2" t="s">
        <v>27</v>
      </c>
      <c r="M20" s="2" t="s">
        <v>57</v>
      </c>
      <c r="N20" s="2" t="s">
        <v>57</v>
      </c>
      <c r="O20" s="2" t="s">
        <v>29</v>
      </c>
      <c r="P20" s="2" t="s">
        <v>29</v>
      </c>
      <c r="Q20" s="2" t="s">
        <v>29</v>
      </c>
      <c r="R20" s="2" t="s">
        <v>16</v>
      </c>
      <c r="S20" s="2" t="s">
        <v>16</v>
      </c>
    </row>
    <row r="21" spans="1:19">
      <c r="A21" s="2" t="s">
        <v>125</v>
      </c>
      <c r="B21" s="2" t="s">
        <v>2</v>
      </c>
      <c r="C21" s="2" t="s">
        <v>3</v>
      </c>
      <c r="D21" s="2" t="s">
        <v>4</v>
      </c>
      <c r="E21" s="2" t="s">
        <v>36</v>
      </c>
      <c r="F21" s="2" t="s">
        <v>37</v>
      </c>
      <c r="G21" s="2" t="s">
        <v>24</v>
      </c>
      <c r="H21" s="2" t="s">
        <v>7</v>
      </c>
      <c r="I21" s="2" t="s">
        <v>9</v>
      </c>
      <c r="J21" s="2" t="s">
        <v>9</v>
      </c>
      <c r="K21" s="2" t="s">
        <v>58</v>
      </c>
      <c r="L21" s="2" t="s">
        <v>27</v>
      </c>
      <c r="M21" s="2" t="s">
        <v>59</v>
      </c>
      <c r="N21" s="2" t="s">
        <v>59</v>
      </c>
      <c r="O21" s="2" t="s">
        <v>29</v>
      </c>
      <c r="P21" s="2" t="s">
        <v>29</v>
      </c>
      <c r="Q21" s="2" t="s">
        <v>29</v>
      </c>
      <c r="R21" s="2" t="s">
        <v>16</v>
      </c>
      <c r="S21" s="2" t="s">
        <v>16</v>
      </c>
    </row>
    <row r="22" spans="1:19">
      <c r="A22" s="2" t="s">
        <v>125</v>
      </c>
      <c r="B22" s="2" t="s">
        <v>2</v>
      </c>
      <c r="C22" s="2" t="s">
        <v>3</v>
      </c>
      <c r="D22" s="2" t="s">
        <v>4</v>
      </c>
      <c r="E22" s="2" t="s">
        <v>36</v>
      </c>
      <c r="F22" s="2" t="s">
        <v>37</v>
      </c>
      <c r="G22" s="2" t="s">
        <v>24</v>
      </c>
      <c r="H22" s="2" t="s">
        <v>7</v>
      </c>
      <c r="I22" s="2" t="s">
        <v>9</v>
      </c>
      <c r="J22" s="2" t="s">
        <v>9</v>
      </c>
      <c r="K22" s="2" t="s">
        <v>60</v>
      </c>
      <c r="L22" s="2" t="s">
        <v>27</v>
      </c>
      <c r="M22" s="2" t="s">
        <v>61</v>
      </c>
      <c r="N22" s="2" t="s">
        <v>61</v>
      </c>
      <c r="O22" s="2" t="s">
        <v>29</v>
      </c>
      <c r="P22" s="2" t="s">
        <v>29</v>
      </c>
      <c r="Q22" s="2" t="s">
        <v>29</v>
      </c>
      <c r="R22" s="2" t="s">
        <v>16</v>
      </c>
      <c r="S22" s="2" t="s">
        <v>16</v>
      </c>
    </row>
    <row r="23" spans="1:19">
      <c r="A23" s="2" t="s">
        <v>125</v>
      </c>
      <c r="B23" s="2" t="s">
        <v>2</v>
      </c>
      <c r="C23" s="2" t="s">
        <v>3</v>
      </c>
      <c r="D23" s="2" t="s">
        <v>4</v>
      </c>
      <c r="E23" s="2" t="s">
        <v>36</v>
      </c>
      <c r="F23" s="2" t="s">
        <v>37</v>
      </c>
      <c r="G23" s="2" t="s">
        <v>24</v>
      </c>
      <c r="H23" s="2" t="s">
        <v>7</v>
      </c>
      <c r="I23" s="2" t="s">
        <v>9</v>
      </c>
      <c r="J23" s="2" t="s">
        <v>9</v>
      </c>
      <c r="K23" s="2" t="s">
        <v>62</v>
      </c>
      <c r="L23" s="2" t="s">
        <v>27</v>
      </c>
      <c r="M23" s="2" t="s">
        <v>63</v>
      </c>
      <c r="N23" s="2" t="s">
        <v>63</v>
      </c>
      <c r="O23" s="2" t="s">
        <v>29</v>
      </c>
      <c r="P23" s="2" t="s">
        <v>29</v>
      </c>
      <c r="Q23" s="2" t="s">
        <v>29</v>
      </c>
      <c r="R23" s="2" t="s">
        <v>16</v>
      </c>
      <c r="S23" s="2" t="s">
        <v>16</v>
      </c>
    </row>
    <row r="24" spans="1:19">
      <c r="A24" s="2" t="s">
        <v>125</v>
      </c>
      <c r="B24" s="2" t="s">
        <v>2</v>
      </c>
      <c r="C24" s="2" t="s">
        <v>3</v>
      </c>
      <c r="D24" s="2" t="s">
        <v>4</v>
      </c>
      <c r="E24" s="2" t="s">
        <v>36</v>
      </c>
      <c r="F24" s="2" t="s">
        <v>37</v>
      </c>
      <c r="G24" s="2" t="s">
        <v>24</v>
      </c>
      <c r="H24" s="2" t="s">
        <v>7</v>
      </c>
      <c r="I24" s="2" t="s">
        <v>9</v>
      </c>
      <c r="J24" s="2" t="s">
        <v>9</v>
      </c>
      <c r="K24" s="2" t="s">
        <v>64</v>
      </c>
      <c r="L24" s="2" t="s">
        <v>27</v>
      </c>
      <c r="M24" s="2" t="s">
        <v>65</v>
      </c>
      <c r="N24" s="2" t="s">
        <v>65</v>
      </c>
      <c r="O24" s="2" t="s">
        <v>29</v>
      </c>
      <c r="P24" s="2" t="s">
        <v>29</v>
      </c>
      <c r="Q24" s="2" t="s">
        <v>29</v>
      </c>
      <c r="R24" s="2" t="s">
        <v>16</v>
      </c>
      <c r="S24" s="2" t="s">
        <v>16</v>
      </c>
    </row>
    <row r="25" spans="1:19">
      <c r="A25" s="2" t="s">
        <v>125</v>
      </c>
      <c r="B25" s="2" t="s">
        <v>2</v>
      </c>
      <c r="C25" s="2" t="s">
        <v>3</v>
      </c>
      <c r="D25" s="2" t="s">
        <v>4</v>
      </c>
      <c r="E25" s="2" t="s">
        <v>36</v>
      </c>
      <c r="F25" s="2" t="s">
        <v>37</v>
      </c>
      <c r="G25" s="2" t="s">
        <v>24</v>
      </c>
      <c r="H25" s="2" t="s">
        <v>7</v>
      </c>
      <c r="I25" s="2" t="s">
        <v>9</v>
      </c>
      <c r="J25" s="2" t="s">
        <v>9</v>
      </c>
      <c r="K25" s="2" t="s">
        <v>66</v>
      </c>
      <c r="L25" s="2" t="s">
        <v>27</v>
      </c>
      <c r="M25" s="2" t="s">
        <v>67</v>
      </c>
      <c r="N25" s="2" t="s">
        <v>67</v>
      </c>
      <c r="O25" s="2" t="s">
        <v>29</v>
      </c>
      <c r="P25" s="2" t="s">
        <v>29</v>
      </c>
      <c r="Q25" s="2" t="s">
        <v>29</v>
      </c>
      <c r="R25" s="2" t="s">
        <v>16</v>
      </c>
      <c r="S25" s="2" t="s">
        <v>16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3"/>
  <sheetViews>
    <sheetView tabSelected="1" view="pageBreakPreview" topLeftCell="B1" zoomScale="90" zoomScaleNormal="100" zoomScaleSheetLayoutView="90" workbookViewId="0">
      <selection activeCell="B1" sqref="B1:J1"/>
    </sheetView>
  </sheetViews>
  <sheetFormatPr defaultRowHeight="24.95" customHeight="1"/>
  <cols>
    <col min="1" max="1" width="0.625" style="5" hidden="1" customWidth="1"/>
    <col min="2" max="2" width="23.625" style="7" customWidth="1"/>
    <col min="3" max="3" width="10.625" style="7" customWidth="1"/>
    <col min="4" max="5" width="10.625" style="5" customWidth="1"/>
    <col min="6" max="7" width="0" style="5" hidden="1" customWidth="1"/>
    <col min="8" max="9" width="8.625" style="5" customWidth="1"/>
    <col min="10" max="10" width="9.75" style="5" customWidth="1"/>
    <col min="11" max="16384" width="9" style="5"/>
  </cols>
  <sheetData>
    <row r="1" spans="1:10" ht="24.95" customHeight="1">
      <c r="A1" s="5">
        <v>201112</v>
      </c>
      <c r="B1" s="67" t="s">
        <v>205</v>
      </c>
      <c r="C1" s="67"/>
      <c r="D1" s="67"/>
      <c r="E1" s="67"/>
      <c r="F1" s="67"/>
      <c r="G1" s="67"/>
      <c r="H1" s="67"/>
      <c r="I1" s="67"/>
      <c r="J1" s="67"/>
    </row>
    <row r="2" spans="1:10" ht="24.95" customHeight="1">
      <c r="A2" s="6" t="s">
        <v>230</v>
      </c>
      <c r="B2" s="68" t="s">
        <v>206</v>
      </c>
      <c r="C2" s="68"/>
      <c r="D2" s="68"/>
      <c r="E2" s="68"/>
      <c r="F2" s="68"/>
      <c r="G2" s="68"/>
      <c r="H2" s="68"/>
      <c r="I2" s="68"/>
      <c r="J2" s="68"/>
    </row>
    <row r="3" spans="1:10" ht="24.95" customHeight="1">
      <c r="A3" s="6" t="s">
        <v>232</v>
      </c>
    </row>
    <row r="4" spans="1:10" ht="24.95" customHeight="1">
      <c r="A4" s="6" t="s">
        <v>233</v>
      </c>
    </row>
    <row r="5" spans="1:10" ht="24.95" customHeight="1">
      <c r="J5" s="5" t="s">
        <v>123</v>
      </c>
    </row>
    <row r="6" spans="1:10" ht="30" customHeight="1">
      <c r="B6" s="66" t="s">
        <v>160</v>
      </c>
      <c r="C6" s="65" t="s">
        <v>159</v>
      </c>
      <c r="D6" s="63" t="s">
        <v>161</v>
      </c>
      <c r="E6" s="63"/>
      <c r="F6" s="8"/>
      <c r="G6" s="8"/>
      <c r="H6" s="63" t="s">
        <v>158</v>
      </c>
      <c r="I6" s="63"/>
      <c r="J6" s="64"/>
    </row>
    <row r="7" spans="1:10" ht="30" customHeight="1">
      <c r="B7" s="66"/>
      <c r="C7" s="65"/>
      <c r="D7" s="62" t="s">
        <v>284</v>
      </c>
      <c r="E7" s="62" t="s">
        <v>285</v>
      </c>
      <c r="F7" s="42" t="s">
        <v>231</v>
      </c>
      <c r="G7" s="42" t="s">
        <v>231</v>
      </c>
      <c r="H7" s="40" t="s">
        <v>155</v>
      </c>
      <c r="I7" s="40" t="s">
        <v>156</v>
      </c>
      <c r="J7" s="41" t="s">
        <v>157</v>
      </c>
    </row>
    <row r="8" spans="1:10" ht="30" customHeight="1">
      <c r="A8" s="6" t="s">
        <v>234</v>
      </c>
      <c r="B8" s="9" t="s">
        <v>126</v>
      </c>
      <c r="C8" s="46">
        <v>1000</v>
      </c>
      <c r="D8" s="60">
        <v>112.02</v>
      </c>
      <c r="E8" s="60">
        <v>112.37</v>
      </c>
      <c r="F8" s="47">
        <v>109.62</v>
      </c>
      <c r="G8" s="47">
        <v>109.62</v>
      </c>
      <c r="H8" s="48">
        <f>ROUND((E8-D8)/D8*100,1)</f>
        <v>0.3</v>
      </c>
      <c r="I8" s="48">
        <f>ROUND((E8-F8)/F8*100,1)</f>
        <v>2.5</v>
      </c>
      <c r="J8" s="49">
        <f>ROUND((E8-G8)/G8*100,1)</f>
        <v>2.5</v>
      </c>
    </row>
    <row r="9" spans="1:10" ht="30" customHeight="1">
      <c r="A9" s="6" t="s">
        <v>235</v>
      </c>
      <c r="B9" s="9" t="s">
        <v>127</v>
      </c>
      <c r="C9" s="50">
        <v>5.0999999999999996</v>
      </c>
      <c r="D9" s="60">
        <v>173.83</v>
      </c>
      <c r="E9" s="60">
        <v>174.12</v>
      </c>
      <c r="F9" s="47">
        <v>144.79</v>
      </c>
      <c r="G9" s="47">
        <v>144.79</v>
      </c>
      <c r="H9" s="48">
        <f t="shared" ref="H9:H23" si="0">ROUND((E9-D9)/D9*100,1)</f>
        <v>0.2</v>
      </c>
      <c r="I9" s="48">
        <f t="shared" ref="I9:I23" si="1">ROUND((E9-F9)/F9*100,1)</f>
        <v>20.3</v>
      </c>
      <c r="J9" s="49">
        <f t="shared" ref="J9:J23" si="2">ROUND((E9-G9)/G9*100,1)</f>
        <v>20.3</v>
      </c>
    </row>
    <row r="10" spans="1:10" ht="30" customHeight="1">
      <c r="A10" s="6" t="s">
        <v>226</v>
      </c>
      <c r="B10" s="9" t="s">
        <v>132</v>
      </c>
      <c r="C10" s="50">
        <v>994.9</v>
      </c>
      <c r="D10" s="60">
        <v>111.7</v>
      </c>
      <c r="E10" s="60">
        <v>112.06</v>
      </c>
      <c r="F10" s="47">
        <v>109.44</v>
      </c>
      <c r="G10" s="47">
        <v>109.44</v>
      </c>
      <c r="H10" s="48">
        <f t="shared" si="0"/>
        <v>0.3</v>
      </c>
      <c r="I10" s="48">
        <f t="shared" si="1"/>
        <v>2.4</v>
      </c>
      <c r="J10" s="49">
        <f t="shared" si="2"/>
        <v>2.4</v>
      </c>
    </row>
    <row r="11" spans="1:10" ht="30" customHeight="1">
      <c r="A11" s="6" t="s">
        <v>236</v>
      </c>
      <c r="B11" s="12" t="s">
        <v>134</v>
      </c>
      <c r="C11" s="10">
        <v>7.8</v>
      </c>
      <c r="D11" s="43">
        <v>152.66</v>
      </c>
      <c r="E11" s="43">
        <v>154.63</v>
      </c>
      <c r="F11" s="20">
        <v>146.69</v>
      </c>
      <c r="G11" s="20">
        <v>146.69</v>
      </c>
      <c r="H11" s="16">
        <f t="shared" si="0"/>
        <v>1.3</v>
      </c>
      <c r="I11" s="16">
        <f t="shared" si="1"/>
        <v>5.4</v>
      </c>
      <c r="J11" s="17">
        <f t="shared" si="2"/>
        <v>5.4</v>
      </c>
    </row>
    <row r="12" spans="1:10" ht="30" customHeight="1">
      <c r="A12" s="6" t="s">
        <v>237</v>
      </c>
      <c r="B12" s="12" t="s">
        <v>136</v>
      </c>
      <c r="C12" s="10">
        <v>48.1</v>
      </c>
      <c r="D12" s="43">
        <v>151.9</v>
      </c>
      <c r="E12" s="43">
        <v>153.09</v>
      </c>
      <c r="F12" s="20">
        <v>143.30000000000001</v>
      </c>
      <c r="G12" s="20">
        <v>143.30000000000001</v>
      </c>
      <c r="H12" s="16">
        <f t="shared" si="0"/>
        <v>0.8</v>
      </c>
      <c r="I12" s="16">
        <f t="shared" si="1"/>
        <v>6.8</v>
      </c>
      <c r="J12" s="17">
        <f t="shared" si="2"/>
        <v>6.8</v>
      </c>
    </row>
    <row r="13" spans="1:10" ht="30" customHeight="1">
      <c r="A13" s="6" t="s">
        <v>238</v>
      </c>
      <c r="B13" s="12" t="s">
        <v>137</v>
      </c>
      <c r="C13" s="10">
        <v>8.6</v>
      </c>
      <c r="D13" s="43">
        <v>136.21</v>
      </c>
      <c r="E13" s="43">
        <v>134.71</v>
      </c>
      <c r="F13" s="20">
        <v>138.94</v>
      </c>
      <c r="G13" s="20">
        <v>138.94</v>
      </c>
      <c r="H13" s="16">
        <f t="shared" si="0"/>
        <v>-1.1000000000000001</v>
      </c>
      <c r="I13" s="16">
        <f t="shared" si="1"/>
        <v>-3</v>
      </c>
      <c r="J13" s="17">
        <f t="shared" si="2"/>
        <v>-3</v>
      </c>
    </row>
    <row r="14" spans="1:10" ht="30" customHeight="1">
      <c r="A14" s="6" t="s">
        <v>239</v>
      </c>
      <c r="B14" s="12" t="s">
        <v>138</v>
      </c>
      <c r="C14" s="10">
        <v>193.1</v>
      </c>
      <c r="D14" s="43">
        <v>173.75</v>
      </c>
      <c r="E14" s="43">
        <v>173.57</v>
      </c>
      <c r="F14" s="20">
        <v>161.4</v>
      </c>
      <c r="G14" s="20">
        <v>161.4</v>
      </c>
      <c r="H14" s="16">
        <f t="shared" si="0"/>
        <v>-0.1</v>
      </c>
      <c r="I14" s="16">
        <f t="shared" si="1"/>
        <v>7.5</v>
      </c>
      <c r="J14" s="17">
        <f t="shared" si="2"/>
        <v>7.5</v>
      </c>
    </row>
    <row r="15" spans="1:10" ht="30" customHeight="1">
      <c r="A15" s="6" t="s">
        <v>240</v>
      </c>
      <c r="B15" s="12" t="s">
        <v>139</v>
      </c>
      <c r="C15" s="10">
        <v>5.6</v>
      </c>
      <c r="D15" s="43">
        <v>119.21</v>
      </c>
      <c r="E15" s="43">
        <v>120.71</v>
      </c>
      <c r="F15" s="20">
        <v>113.88</v>
      </c>
      <c r="G15" s="20">
        <v>113.88</v>
      </c>
      <c r="H15" s="16">
        <f t="shared" si="0"/>
        <v>1.3</v>
      </c>
      <c r="I15" s="16">
        <f t="shared" si="1"/>
        <v>6</v>
      </c>
      <c r="J15" s="17">
        <f t="shared" si="2"/>
        <v>6</v>
      </c>
    </row>
    <row r="16" spans="1:10" ht="30" customHeight="1">
      <c r="A16" s="6" t="s">
        <v>241</v>
      </c>
      <c r="B16" s="12" t="s">
        <v>209</v>
      </c>
      <c r="C16" s="10">
        <v>72.8</v>
      </c>
      <c r="D16" s="43">
        <v>165.57</v>
      </c>
      <c r="E16" s="43">
        <v>163.13</v>
      </c>
      <c r="F16" s="20">
        <v>165.79</v>
      </c>
      <c r="G16" s="20">
        <v>165.79</v>
      </c>
      <c r="H16" s="16">
        <f t="shared" si="0"/>
        <v>-1.5</v>
      </c>
      <c r="I16" s="16">
        <f t="shared" si="1"/>
        <v>-1.6</v>
      </c>
      <c r="J16" s="17">
        <f t="shared" si="2"/>
        <v>-1.6</v>
      </c>
    </row>
    <row r="17" spans="1:10" ht="30" customHeight="1">
      <c r="A17" s="6" t="s">
        <v>242</v>
      </c>
      <c r="B17" s="12" t="s">
        <v>140</v>
      </c>
      <c r="C17" s="10">
        <v>17.600000000000001</v>
      </c>
      <c r="D17" s="43">
        <v>166.54</v>
      </c>
      <c r="E17" s="43">
        <v>167.09</v>
      </c>
      <c r="F17" s="20">
        <v>157.22</v>
      </c>
      <c r="G17" s="20">
        <v>157.22</v>
      </c>
      <c r="H17" s="16">
        <f t="shared" si="0"/>
        <v>0.3</v>
      </c>
      <c r="I17" s="16">
        <f t="shared" si="1"/>
        <v>6.3</v>
      </c>
      <c r="J17" s="17">
        <f t="shared" si="2"/>
        <v>6.3</v>
      </c>
    </row>
    <row r="18" spans="1:10" ht="30" customHeight="1">
      <c r="A18" s="6" t="s">
        <v>243</v>
      </c>
      <c r="B18" s="12" t="s">
        <v>141</v>
      </c>
      <c r="C18" s="10">
        <v>66.599999999999994</v>
      </c>
      <c r="D18" s="43">
        <v>123.9</v>
      </c>
      <c r="E18" s="43">
        <v>125.36</v>
      </c>
      <c r="F18" s="20">
        <v>122.31</v>
      </c>
      <c r="G18" s="20">
        <v>122.31</v>
      </c>
      <c r="H18" s="16">
        <f t="shared" si="0"/>
        <v>1.2</v>
      </c>
      <c r="I18" s="16">
        <f t="shared" si="1"/>
        <v>2.5</v>
      </c>
      <c r="J18" s="17">
        <f t="shared" si="2"/>
        <v>2.5</v>
      </c>
    </row>
    <row r="19" spans="1:10" ht="30" customHeight="1">
      <c r="A19" s="6" t="s">
        <v>244</v>
      </c>
      <c r="B19" s="12" t="s">
        <v>154</v>
      </c>
      <c r="C19" s="10">
        <v>53.8</v>
      </c>
      <c r="D19" s="43">
        <v>133.93</v>
      </c>
      <c r="E19" s="43">
        <v>135.76</v>
      </c>
      <c r="F19" s="20">
        <v>134.75</v>
      </c>
      <c r="G19" s="20">
        <v>134.75</v>
      </c>
      <c r="H19" s="16">
        <f t="shared" si="0"/>
        <v>1.4</v>
      </c>
      <c r="I19" s="16">
        <f t="shared" si="1"/>
        <v>0.7</v>
      </c>
      <c r="J19" s="17">
        <f t="shared" si="2"/>
        <v>0.7</v>
      </c>
    </row>
    <row r="20" spans="1:10" ht="30" customHeight="1">
      <c r="A20" s="6" t="s">
        <v>245</v>
      </c>
      <c r="B20" s="12" t="s">
        <v>142</v>
      </c>
      <c r="C20" s="10">
        <v>361.5</v>
      </c>
      <c r="D20" s="43">
        <v>48</v>
      </c>
      <c r="E20" s="43">
        <v>48.39</v>
      </c>
      <c r="F20" s="20">
        <v>50.7</v>
      </c>
      <c r="G20" s="20">
        <v>50.7</v>
      </c>
      <c r="H20" s="16">
        <f t="shared" si="0"/>
        <v>0.8</v>
      </c>
      <c r="I20" s="16">
        <f t="shared" si="1"/>
        <v>-4.5999999999999996</v>
      </c>
      <c r="J20" s="17">
        <f t="shared" si="2"/>
        <v>-4.5999999999999996</v>
      </c>
    </row>
    <row r="21" spans="1:10" ht="30" customHeight="1">
      <c r="A21" s="6" t="s">
        <v>246</v>
      </c>
      <c r="B21" s="12" t="s">
        <v>143</v>
      </c>
      <c r="C21" s="10">
        <v>7.2</v>
      </c>
      <c r="D21" s="43">
        <v>75.400000000000006</v>
      </c>
      <c r="E21" s="43">
        <v>76.42</v>
      </c>
      <c r="F21" s="20">
        <v>79.599999999999994</v>
      </c>
      <c r="G21" s="20">
        <v>79.599999999999994</v>
      </c>
      <c r="H21" s="16">
        <f t="shared" si="0"/>
        <v>1.4</v>
      </c>
      <c r="I21" s="16">
        <f t="shared" si="1"/>
        <v>-4</v>
      </c>
      <c r="J21" s="17">
        <f t="shared" si="2"/>
        <v>-4</v>
      </c>
    </row>
    <row r="22" spans="1:10" ht="30" customHeight="1">
      <c r="A22" s="6" t="s">
        <v>247</v>
      </c>
      <c r="B22" s="12" t="s">
        <v>144</v>
      </c>
      <c r="C22" s="10">
        <v>144.4</v>
      </c>
      <c r="D22" s="43">
        <v>122.86</v>
      </c>
      <c r="E22" s="43">
        <v>123.76</v>
      </c>
      <c r="F22" s="20">
        <v>121.58</v>
      </c>
      <c r="G22" s="20">
        <v>121.58</v>
      </c>
      <c r="H22" s="16">
        <f t="shared" si="0"/>
        <v>0.7</v>
      </c>
      <c r="I22" s="16">
        <f t="shared" si="1"/>
        <v>1.8</v>
      </c>
      <c r="J22" s="17">
        <f t="shared" si="2"/>
        <v>1.8</v>
      </c>
    </row>
    <row r="23" spans="1:10" ht="30" customHeight="1">
      <c r="A23" s="6" t="s">
        <v>248</v>
      </c>
      <c r="B23" s="13" t="s">
        <v>145</v>
      </c>
      <c r="C23" s="14">
        <v>7.8</v>
      </c>
      <c r="D23" s="61">
        <v>149.54</v>
      </c>
      <c r="E23" s="61">
        <v>151.27000000000001</v>
      </c>
      <c r="F23" s="21">
        <v>148.96</v>
      </c>
      <c r="G23" s="21">
        <v>148.96</v>
      </c>
      <c r="H23" s="18">
        <f t="shared" si="0"/>
        <v>1.2</v>
      </c>
      <c r="I23" s="18">
        <f t="shared" si="1"/>
        <v>1.6</v>
      </c>
      <c r="J23" s="19">
        <f t="shared" si="2"/>
        <v>1.6</v>
      </c>
    </row>
  </sheetData>
  <mergeCells count="6">
    <mergeCell ref="H6:J6"/>
    <mergeCell ref="D6:E6"/>
    <mergeCell ref="C6:C7"/>
    <mergeCell ref="B6:B7"/>
    <mergeCell ref="B1:J1"/>
    <mergeCell ref="B2:J2"/>
  </mergeCells>
  <phoneticPr fontId="1" type="noConversion"/>
  <pageMargins left="0.65" right="0.54" top="0.75" bottom="0.75" header="0.3" footer="0.3"/>
  <pageSetup paperSize="9" scale="99" orientation="portrait" horizontalDpi="200" verticalDpi="20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S32"/>
  <sheetViews>
    <sheetView workbookViewId="0"/>
  </sheetViews>
  <sheetFormatPr defaultRowHeight="16.5"/>
  <sheetData>
    <row r="1" spans="1:19">
      <c r="A1" s="2" t="s">
        <v>68</v>
      </c>
    </row>
    <row r="2" spans="1:19">
      <c r="A2" s="2">
        <v>32</v>
      </c>
    </row>
    <row r="3" spans="1:19">
      <c r="A3" s="2" t="s">
        <v>69</v>
      </c>
      <c r="B3" s="2" t="s">
        <v>2</v>
      </c>
      <c r="C3" s="2" t="s">
        <v>70</v>
      </c>
      <c r="D3" s="2" t="s">
        <v>71</v>
      </c>
      <c r="E3" s="2" t="s">
        <v>5</v>
      </c>
      <c r="F3" s="2" t="s">
        <v>6</v>
      </c>
      <c r="G3" s="2" t="s">
        <v>2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12</v>
      </c>
      <c r="N3" s="2" t="s">
        <v>12</v>
      </c>
      <c r="O3" s="2" t="s">
        <v>13</v>
      </c>
      <c r="P3" s="2" t="s">
        <v>14</v>
      </c>
      <c r="Q3" s="2" t="s">
        <v>15</v>
      </c>
      <c r="R3" s="2" t="s">
        <v>16</v>
      </c>
      <c r="S3" s="2" t="s">
        <v>16</v>
      </c>
    </row>
    <row r="4" spans="1:19">
      <c r="A4" s="2" t="s">
        <v>69</v>
      </c>
      <c r="B4" s="2" t="s">
        <v>2</v>
      </c>
      <c r="C4" s="2" t="s">
        <v>70</v>
      </c>
      <c r="D4" s="2" t="s">
        <v>71</v>
      </c>
      <c r="E4" s="2" t="s">
        <v>5</v>
      </c>
      <c r="F4" s="2" t="s">
        <v>6</v>
      </c>
      <c r="G4" s="2" t="s">
        <v>2</v>
      </c>
      <c r="H4" s="2" t="s">
        <v>7</v>
      </c>
      <c r="I4" s="2" t="s">
        <v>8</v>
      </c>
      <c r="J4" s="2" t="s">
        <v>9</v>
      </c>
      <c r="K4" s="2" t="s">
        <v>10</v>
      </c>
      <c r="L4" s="2" t="s">
        <v>17</v>
      </c>
      <c r="M4" s="2" t="s">
        <v>18</v>
      </c>
      <c r="N4" s="2" t="s">
        <v>18</v>
      </c>
      <c r="O4" s="2" t="s">
        <v>13</v>
      </c>
      <c r="P4" s="2" t="s">
        <v>14</v>
      </c>
      <c r="Q4" s="2" t="s">
        <v>15</v>
      </c>
      <c r="R4" s="2" t="s">
        <v>16</v>
      </c>
      <c r="S4" s="2" t="s">
        <v>16</v>
      </c>
    </row>
    <row r="5" spans="1:19">
      <c r="A5" s="2" t="s">
        <v>69</v>
      </c>
      <c r="B5" s="2" t="s">
        <v>2</v>
      </c>
      <c r="C5" s="2" t="s">
        <v>70</v>
      </c>
      <c r="D5" s="2" t="s">
        <v>71</v>
      </c>
      <c r="E5" s="2" t="s">
        <v>5</v>
      </c>
      <c r="F5" s="2" t="s">
        <v>6</v>
      </c>
      <c r="G5" s="2" t="s">
        <v>2</v>
      </c>
      <c r="H5" s="2" t="s">
        <v>7</v>
      </c>
      <c r="I5" s="2" t="s">
        <v>8</v>
      </c>
      <c r="J5" s="2" t="s">
        <v>9</v>
      </c>
      <c r="K5" s="2" t="s">
        <v>10</v>
      </c>
      <c r="L5" s="2" t="s">
        <v>19</v>
      </c>
      <c r="M5" s="2" t="s">
        <v>20</v>
      </c>
      <c r="N5" s="2" t="s">
        <v>20</v>
      </c>
      <c r="O5" s="2" t="s">
        <v>13</v>
      </c>
      <c r="P5" s="2" t="s">
        <v>14</v>
      </c>
      <c r="Q5" s="2" t="s">
        <v>15</v>
      </c>
      <c r="R5" s="2" t="s">
        <v>16</v>
      </c>
      <c r="S5" s="2" t="s">
        <v>16</v>
      </c>
    </row>
    <row r="6" spans="1:19">
      <c r="A6" s="2" t="s">
        <v>69</v>
      </c>
      <c r="B6" s="2" t="s">
        <v>2</v>
      </c>
      <c r="C6" s="2" t="s">
        <v>70</v>
      </c>
      <c r="D6" s="2" t="s">
        <v>71</v>
      </c>
      <c r="E6" s="2" t="s">
        <v>5</v>
      </c>
      <c r="F6" s="2" t="s">
        <v>6</v>
      </c>
      <c r="G6" s="2" t="s">
        <v>2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10</v>
      </c>
      <c r="M6" s="2" t="s">
        <v>21</v>
      </c>
      <c r="N6" s="2" t="s">
        <v>21</v>
      </c>
      <c r="O6" s="2" t="s">
        <v>13</v>
      </c>
      <c r="P6" s="2" t="s">
        <v>14</v>
      </c>
      <c r="Q6" s="2" t="s">
        <v>15</v>
      </c>
      <c r="R6" s="2" t="s">
        <v>16</v>
      </c>
      <c r="S6" s="2" t="s">
        <v>16</v>
      </c>
    </row>
    <row r="7" spans="1:19">
      <c r="A7" s="2" t="s">
        <v>69</v>
      </c>
      <c r="B7" s="2" t="s">
        <v>2</v>
      </c>
      <c r="C7" s="2" t="s">
        <v>70</v>
      </c>
      <c r="D7" s="2" t="s">
        <v>71</v>
      </c>
      <c r="E7" s="2" t="s">
        <v>22</v>
      </c>
      <c r="F7" s="2" t="s">
        <v>23</v>
      </c>
      <c r="G7" s="2" t="s">
        <v>24</v>
      </c>
      <c r="H7" s="2" t="s">
        <v>7</v>
      </c>
      <c r="I7" s="2" t="s">
        <v>25</v>
      </c>
      <c r="J7" s="2" t="s">
        <v>9</v>
      </c>
      <c r="K7" s="2" t="s">
        <v>26</v>
      </c>
      <c r="L7" s="2" t="s">
        <v>27</v>
      </c>
      <c r="M7" s="2" t="s">
        <v>72</v>
      </c>
      <c r="N7" s="2" t="s">
        <v>72</v>
      </c>
      <c r="O7" s="2" t="s">
        <v>29</v>
      </c>
      <c r="P7" s="2" t="s">
        <v>29</v>
      </c>
      <c r="Q7" s="2" t="s">
        <v>29</v>
      </c>
      <c r="R7" s="2" t="s">
        <v>16</v>
      </c>
      <c r="S7" s="2" t="s">
        <v>16</v>
      </c>
    </row>
    <row r="8" spans="1:19">
      <c r="A8" s="2" t="s">
        <v>69</v>
      </c>
      <c r="B8" s="2" t="s">
        <v>2</v>
      </c>
      <c r="C8" s="2" t="s">
        <v>70</v>
      </c>
      <c r="D8" s="2" t="s">
        <v>71</v>
      </c>
      <c r="E8" s="2" t="s">
        <v>30</v>
      </c>
      <c r="F8" s="2" t="s">
        <v>31</v>
      </c>
      <c r="G8" s="2" t="s">
        <v>24</v>
      </c>
      <c r="H8" s="2" t="s">
        <v>7</v>
      </c>
      <c r="I8" s="2" t="s">
        <v>25</v>
      </c>
      <c r="J8" s="2" t="s">
        <v>9</v>
      </c>
      <c r="K8" s="2" t="s">
        <v>32</v>
      </c>
      <c r="L8" s="2" t="s">
        <v>27</v>
      </c>
      <c r="M8" s="2" t="s">
        <v>9</v>
      </c>
      <c r="N8" s="2" t="s">
        <v>9</v>
      </c>
      <c r="O8" s="2" t="s">
        <v>29</v>
      </c>
      <c r="P8" s="2" t="s">
        <v>29</v>
      </c>
      <c r="Q8" s="2" t="s">
        <v>29</v>
      </c>
      <c r="R8" s="2" t="s">
        <v>16</v>
      </c>
      <c r="S8" s="2" t="s">
        <v>16</v>
      </c>
    </row>
    <row r="9" spans="1:19">
      <c r="A9" s="2" t="s">
        <v>69</v>
      </c>
      <c r="B9" s="2" t="s">
        <v>2</v>
      </c>
      <c r="C9" s="2" t="s">
        <v>70</v>
      </c>
      <c r="D9" s="2" t="s">
        <v>71</v>
      </c>
      <c r="E9" s="2" t="s">
        <v>33</v>
      </c>
      <c r="F9" s="2" t="s">
        <v>34</v>
      </c>
      <c r="G9" s="2" t="s">
        <v>24</v>
      </c>
      <c r="H9" s="2" t="s">
        <v>7</v>
      </c>
      <c r="I9" s="2" t="s">
        <v>25</v>
      </c>
      <c r="J9" s="2" t="s">
        <v>9</v>
      </c>
      <c r="K9" s="2" t="s">
        <v>11</v>
      </c>
      <c r="L9" s="2" t="s">
        <v>27</v>
      </c>
      <c r="M9" s="2" t="s">
        <v>35</v>
      </c>
      <c r="N9" s="2" t="s">
        <v>35</v>
      </c>
      <c r="O9" s="2" t="s">
        <v>29</v>
      </c>
      <c r="P9" s="2" t="s">
        <v>29</v>
      </c>
      <c r="Q9" s="2" t="s">
        <v>29</v>
      </c>
      <c r="R9" s="2" t="s">
        <v>16</v>
      </c>
      <c r="S9" s="2" t="s">
        <v>16</v>
      </c>
    </row>
    <row r="10" spans="1:19">
      <c r="A10" s="2" t="s">
        <v>69</v>
      </c>
      <c r="B10" s="2" t="s">
        <v>2</v>
      </c>
      <c r="C10" s="2" t="s">
        <v>70</v>
      </c>
      <c r="D10" s="2" t="s">
        <v>71</v>
      </c>
      <c r="E10" s="2" t="s">
        <v>36</v>
      </c>
      <c r="F10" s="2" t="s">
        <v>37</v>
      </c>
      <c r="G10" s="2" t="s">
        <v>24</v>
      </c>
      <c r="H10" s="2" t="s">
        <v>7</v>
      </c>
      <c r="I10" s="2" t="s">
        <v>9</v>
      </c>
      <c r="J10" s="2" t="s">
        <v>9</v>
      </c>
      <c r="K10" s="2" t="s">
        <v>38</v>
      </c>
      <c r="L10" s="2" t="s">
        <v>27</v>
      </c>
      <c r="M10" s="2" t="s">
        <v>39</v>
      </c>
      <c r="N10" s="2" t="s">
        <v>39</v>
      </c>
      <c r="O10" s="2" t="s">
        <v>29</v>
      </c>
      <c r="P10" s="2" t="s">
        <v>29</v>
      </c>
      <c r="Q10" s="2" t="s">
        <v>29</v>
      </c>
      <c r="R10" s="2" t="s">
        <v>16</v>
      </c>
      <c r="S10" s="2" t="s">
        <v>16</v>
      </c>
    </row>
    <row r="11" spans="1:19">
      <c r="A11" s="2" t="s">
        <v>69</v>
      </c>
      <c r="B11" s="2" t="s">
        <v>2</v>
      </c>
      <c r="C11" s="2" t="s">
        <v>70</v>
      </c>
      <c r="D11" s="2" t="s">
        <v>71</v>
      </c>
      <c r="E11" s="2" t="s">
        <v>36</v>
      </c>
      <c r="F11" s="2" t="s">
        <v>37</v>
      </c>
      <c r="G11" s="2" t="s">
        <v>24</v>
      </c>
      <c r="H11" s="2" t="s">
        <v>7</v>
      </c>
      <c r="I11" s="2" t="s">
        <v>9</v>
      </c>
      <c r="J11" s="2" t="s">
        <v>9</v>
      </c>
      <c r="K11" s="2" t="s">
        <v>40</v>
      </c>
      <c r="L11" s="2" t="s">
        <v>27</v>
      </c>
      <c r="M11" s="2" t="s">
        <v>27</v>
      </c>
      <c r="N11" s="2" t="s">
        <v>27</v>
      </c>
      <c r="O11" s="2" t="s">
        <v>29</v>
      </c>
      <c r="P11" s="2" t="s">
        <v>29</v>
      </c>
      <c r="Q11" s="2" t="s">
        <v>29</v>
      </c>
      <c r="R11" s="2" t="s">
        <v>16</v>
      </c>
      <c r="S11" s="2" t="s">
        <v>16</v>
      </c>
    </row>
    <row r="12" spans="1:19">
      <c r="A12" s="2" t="s">
        <v>69</v>
      </c>
      <c r="B12" s="2" t="s">
        <v>2</v>
      </c>
      <c r="C12" s="2" t="s">
        <v>70</v>
      </c>
      <c r="D12" s="2" t="s">
        <v>71</v>
      </c>
      <c r="E12" s="2" t="s">
        <v>36</v>
      </c>
      <c r="F12" s="2" t="s">
        <v>37</v>
      </c>
      <c r="G12" s="2" t="s">
        <v>24</v>
      </c>
      <c r="H12" s="2" t="s">
        <v>7</v>
      </c>
      <c r="I12" s="2" t="s">
        <v>9</v>
      </c>
      <c r="J12" s="2" t="s">
        <v>9</v>
      </c>
      <c r="K12" s="2" t="s">
        <v>41</v>
      </c>
      <c r="L12" s="2" t="s">
        <v>27</v>
      </c>
      <c r="M12" s="2" t="s">
        <v>73</v>
      </c>
      <c r="N12" s="2" t="s">
        <v>73</v>
      </c>
      <c r="O12" s="2" t="s">
        <v>29</v>
      </c>
      <c r="P12" s="2" t="s">
        <v>29</v>
      </c>
      <c r="Q12" s="2" t="s">
        <v>29</v>
      </c>
      <c r="R12" s="2" t="s">
        <v>16</v>
      </c>
      <c r="S12" s="2" t="s">
        <v>16</v>
      </c>
    </row>
    <row r="13" spans="1:19">
      <c r="A13" s="2" t="s">
        <v>69</v>
      </c>
      <c r="B13" s="2" t="s">
        <v>2</v>
      </c>
      <c r="C13" s="2" t="s">
        <v>70</v>
      </c>
      <c r="D13" s="2" t="s">
        <v>71</v>
      </c>
      <c r="E13" s="2" t="s">
        <v>36</v>
      </c>
      <c r="F13" s="2" t="s">
        <v>37</v>
      </c>
      <c r="G13" s="2" t="s">
        <v>24</v>
      </c>
      <c r="H13" s="2" t="s">
        <v>7</v>
      </c>
      <c r="I13" s="2" t="s">
        <v>9</v>
      </c>
      <c r="J13" s="2" t="s">
        <v>9</v>
      </c>
      <c r="K13" s="2" t="s">
        <v>42</v>
      </c>
      <c r="L13" s="2" t="s">
        <v>27</v>
      </c>
      <c r="M13" s="2" t="s">
        <v>74</v>
      </c>
      <c r="N13" s="2" t="s">
        <v>74</v>
      </c>
      <c r="O13" s="2" t="s">
        <v>29</v>
      </c>
      <c r="P13" s="2" t="s">
        <v>29</v>
      </c>
      <c r="Q13" s="2" t="s">
        <v>29</v>
      </c>
      <c r="R13" s="2" t="s">
        <v>16</v>
      </c>
      <c r="S13" s="2" t="s">
        <v>16</v>
      </c>
    </row>
    <row r="14" spans="1:19">
      <c r="A14" s="2" t="s">
        <v>69</v>
      </c>
      <c r="B14" s="2" t="s">
        <v>2</v>
      </c>
      <c r="C14" s="2" t="s">
        <v>70</v>
      </c>
      <c r="D14" s="2" t="s">
        <v>71</v>
      </c>
      <c r="E14" s="2" t="s">
        <v>36</v>
      </c>
      <c r="F14" s="2" t="s">
        <v>37</v>
      </c>
      <c r="G14" s="2" t="s">
        <v>24</v>
      </c>
      <c r="H14" s="2" t="s">
        <v>7</v>
      </c>
      <c r="I14" s="2" t="s">
        <v>9</v>
      </c>
      <c r="J14" s="2" t="s">
        <v>9</v>
      </c>
      <c r="K14" s="2" t="s">
        <v>44</v>
      </c>
      <c r="L14" s="2" t="s">
        <v>27</v>
      </c>
      <c r="M14" s="2" t="s">
        <v>75</v>
      </c>
      <c r="N14" s="2" t="s">
        <v>75</v>
      </c>
      <c r="O14" s="2" t="s">
        <v>29</v>
      </c>
      <c r="P14" s="2" t="s">
        <v>29</v>
      </c>
      <c r="Q14" s="2" t="s">
        <v>29</v>
      </c>
      <c r="R14" s="2" t="s">
        <v>16</v>
      </c>
      <c r="S14" s="2" t="s">
        <v>16</v>
      </c>
    </row>
    <row r="15" spans="1:19">
      <c r="A15" s="2" t="s">
        <v>69</v>
      </c>
      <c r="B15" s="2" t="s">
        <v>2</v>
      </c>
      <c r="C15" s="2" t="s">
        <v>70</v>
      </c>
      <c r="D15" s="2" t="s">
        <v>71</v>
      </c>
      <c r="E15" s="2" t="s">
        <v>36</v>
      </c>
      <c r="F15" s="2" t="s">
        <v>37</v>
      </c>
      <c r="G15" s="2" t="s">
        <v>24</v>
      </c>
      <c r="H15" s="2" t="s">
        <v>7</v>
      </c>
      <c r="I15" s="2" t="s">
        <v>9</v>
      </c>
      <c r="J15" s="2" t="s">
        <v>9</v>
      </c>
      <c r="K15" s="2" t="s">
        <v>46</v>
      </c>
      <c r="L15" s="2" t="s">
        <v>27</v>
      </c>
      <c r="M15" s="2" t="s">
        <v>26</v>
      </c>
      <c r="N15" s="2" t="s">
        <v>26</v>
      </c>
      <c r="O15" s="2" t="s">
        <v>29</v>
      </c>
      <c r="P15" s="2" t="s">
        <v>29</v>
      </c>
      <c r="Q15" s="2" t="s">
        <v>29</v>
      </c>
      <c r="R15" s="2" t="s">
        <v>16</v>
      </c>
      <c r="S15" s="2" t="s">
        <v>16</v>
      </c>
    </row>
    <row r="16" spans="1:19">
      <c r="A16" s="2" t="s">
        <v>69</v>
      </c>
      <c r="B16" s="2" t="s">
        <v>2</v>
      </c>
      <c r="C16" s="2" t="s">
        <v>70</v>
      </c>
      <c r="D16" s="2" t="s">
        <v>71</v>
      </c>
      <c r="E16" s="2" t="s">
        <v>36</v>
      </c>
      <c r="F16" s="2" t="s">
        <v>37</v>
      </c>
      <c r="G16" s="2" t="s">
        <v>24</v>
      </c>
      <c r="H16" s="2" t="s">
        <v>7</v>
      </c>
      <c r="I16" s="2" t="s">
        <v>9</v>
      </c>
      <c r="J16" s="2" t="s">
        <v>9</v>
      </c>
      <c r="K16" s="2" t="s">
        <v>48</v>
      </c>
      <c r="L16" s="2" t="s">
        <v>27</v>
      </c>
      <c r="M16" s="2" t="s">
        <v>76</v>
      </c>
      <c r="N16" s="2" t="s">
        <v>76</v>
      </c>
      <c r="O16" s="2" t="s">
        <v>29</v>
      </c>
      <c r="P16" s="2" t="s">
        <v>29</v>
      </c>
      <c r="Q16" s="2" t="s">
        <v>29</v>
      </c>
      <c r="R16" s="2" t="s">
        <v>16</v>
      </c>
      <c r="S16" s="2" t="s">
        <v>16</v>
      </c>
    </row>
    <row r="17" spans="1:19">
      <c r="A17" s="2" t="s">
        <v>69</v>
      </c>
      <c r="B17" s="2" t="s">
        <v>2</v>
      </c>
      <c r="C17" s="2" t="s">
        <v>70</v>
      </c>
      <c r="D17" s="2" t="s">
        <v>71</v>
      </c>
      <c r="E17" s="2" t="s">
        <v>36</v>
      </c>
      <c r="F17" s="2" t="s">
        <v>37</v>
      </c>
      <c r="G17" s="2" t="s">
        <v>24</v>
      </c>
      <c r="H17" s="2" t="s">
        <v>7</v>
      </c>
      <c r="I17" s="2" t="s">
        <v>9</v>
      </c>
      <c r="J17" s="2" t="s">
        <v>9</v>
      </c>
      <c r="K17" s="2" t="s">
        <v>50</v>
      </c>
      <c r="L17" s="2" t="s">
        <v>27</v>
      </c>
      <c r="M17" s="2" t="s">
        <v>77</v>
      </c>
      <c r="N17" s="2" t="s">
        <v>77</v>
      </c>
      <c r="O17" s="2" t="s">
        <v>29</v>
      </c>
      <c r="P17" s="2" t="s">
        <v>29</v>
      </c>
      <c r="Q17" s="2" t="s">
        <v>29</v>
      </c>
      <c r="R17" s="2" t="s">
        <v>16</v>
      </c>
      <c r="S17" s="2" t="s">
        <v>16</v>
      </c>
    </row>
    <row r="18" spans="1:19">
      <c r="A18" s="2" t="s">
        <v>69</v>
      </c>
      <c r="B18" s="2" t="s">
        <v>2</v>
      </c>
      <c r="C18" s="2" t="s">
        <v>70</v>
      </c>
      <c r="D18" s="2" t="s">
        <v>71</v>
      </c>
      <c r="E18" s="2" t="s">
        <v>36</v>
      </c>
      <c r="F18" s="2" t="s">
        <v>37</v>
      </c>
      <c r="G18" s="2" t="s">
        <v>24</v>
      </c>
      <c r="H18" s="2" t="s">
        <v>7</v>
      </c>
      <c r="I18" s="2" t="s">
        <v>9</v>
      </c>
      <c r="J18" s="2" t="s">
        <v>9</v>
      </c>
      <c r="K18" s="2" t="s">
        <v>52</v>
      </c>
      <c r="L18" s="2" t="s">
        <v>27</v>
      </c>
      <c r="M18" s="2" t="s">
        <v>32</v>
      </c>
      <c r="N18" s="2" t="s">
        <v>32</v>
      </c>
      <c r="O18" s="2" t="s">
        <v>29</v>
      </c>
      <c r="P18" s="2" t="s">
        <v>29</v>
      </c>
      <c r="Q18" s="2" t="s">
        <v>29</v>
      </c>
      <c r="R18" s="2" t="s">
        <v>16</v>
      </c>
      <c r="S18" s="2" t="s">
        <v>16</v>
      </c>
    </row>
    <row r="19" spans="1:19">
      <c r="A19" s="2" t="s">
        <v>69</v>
      </c>
      <c r="B19" s="2" t="s">
        <v>2</v>
      </c>
      <c r="C19" s="2" t="s">
        <v>70</v>
      </c>
      <c r="D19" s="2" t="s">
        <v>71</v>
      </c>
      <c r="E19" s="2" t="s">
        <v>36</v>
      </c>
      <c r="F19" s="2" t="s">
        <v>37</v>
      </c>
      <c r="G19" s="2" t="s">
        <v>24</v>
      </c>
      <c r="H19" s="2" t="s">
        <v>7</v>
      </c>
      <c r="I19" s="2" t="s">
        <v>9</v>
      </c>
      <c r="J19" s="2" t="s">
        <v>9</v>
      </c>
      <c r="K19" s="2" t="s">
        <v>54</v>
      </c>
      <c r="L19" s="2" t="s">
        <v>27</v>
      </c>
      <c r="M19" s="2" t="s">
        <v>43</v>
      </c>
      <c r="N19" s="2" t="s">
        <v>43</v>
      </c>
      <c r="O19" s="2" t="s">
        <v>29</v>
      </c>
      <c r="P19" s="2" t="s">
        <v>29</v>
      </c>
      <c r="Q19" s="2" t="s">
        <v>29</v>
      </c>
      <c r="R19" s="2" t="s">
        <v>16</v>
      </c>
      <c r="S19" s="2" t="s">
        <v>16</v>
      </c>
    </row>
    <row r="20" spans="1:19">
      <c r="A20" s="2" t="s">
        <v>69</v>
      </c>
      <c r="B20" s="2" t="s">
        <v>2</v>
      </c>
      <c r="C20" s="2" t="s">
        <v>70</v>
      </c>
      <c r="D20" s="2" t="s">
        <v>71</v>
      </c>
      <c r="E20" s="2" t="s">
        <v>36</v>
      </c>
      <c r="F20" s="2" t="s">
        <v>37</v>
      </c>
      <c r="G20" s="2" t="s">
        <v>24</v>
      </c>
      <c r="H20" s="2" t="s">
        <v>7</v>
      </c>
      <c r="I20" s="2" t="s">
        <v>9</v>
      </c>
      <c r="J20" s="2" t="s">
        <v>9</v>
      </c>
      <c r="K20" s="2" t="s">
        <v>56</v>
      </c>
      <c r="L20" s="2" t="s">
        <v>27</v>
      </c>
      <c r="M20" s="2" t="s">
        <v>45</v>
      </c>
      <c r="N20" s="2" t="s">
        <v>45</v>
      </c>
      <c r="O20" s="2" t="s">
        <v>29</v>
      </c>
      <c r="P20" s="2" t="s">
        <v>29</v>
      </c>
      <c r="Q20" s="2" t="s">
        <v>29</v>
      </c>
      <c r="R20" s="2" t="s">
        <v>16</v>
      </c>
      <c r="S20" s="2" t="s">
        <v>16</v>
      </c>
    </row>
    <row r="21" spans="1:19">
      <c r="A21" s="2" t="s">
        <v>69</v>
      </c>
      <c r="B21" s="2" t="s">
        <v>2</v>
      </c>
      <c r="C21" s="2" t="s">
        <v>70</v>
      </c>
      <c r="D21" s="2" t="s">
        <v>71</v>
      </c>
      <c r="E21" s="2" t="s">
        <v>36</v>
      </c>
      <c r="F21" s="2" t="s">
        <v>37</v>
      </c>
      <c r="G21" s="2" t="s">
        <v>24</v>
      </c>
      <c r="H21" s="2" t="s">
        <v>7</v>
      </c>
      <c r="I21" s="2" t="s">
        <v>9</v>
      </c>
      <c r="J21" s="2" t="s">
        <v>9</v>
      </c>
      <c r="K21" s="2" t="s">
        <v>58</v>
      </c>
      <c r="L21" s="2" t="s">
        <v>27</v>
      </c>
      <c r="M21" s="2" t="s">
        <v>47</v>
      </c>
      <c r="N21" s="2" t="s">
        <v>47</v>
      </c>
      <c r="O21" s="2" t="s">
        <v>29</v>
      </c>
      <c r="P21" s="2" t="s">
        <v>29</v>
      </c>
      <c r="Q21" s="2" t="s">
        <v>29</v>
      </c>
      <c r="R21" s="2" t="s">
        <v>16</v>
      </c>
      <c r="S21" s="2" t="s">
        <v>16</v>
      </c>
    </row>
    <row r="22" spans="1:19">
      <c r="A22" s="2" t="s">
        <v>69</v>
      </c>
      <c r="B22" s="2" t="s">
        <v>2</v>
      </c>
      <c r="C22" s="2" t="s">
        <v>70</v>
      </c>
      <c r="D22" s="2" t="s">
        <v>71</v>
      </c>
      <c r="E22" s="2" t="s">
        <v>36</v>
      </c>
      <c r="F22" s="2" t="s">
        <v>37</v>
      </c>
      <c r="G22" s="2" t="s">
        <v>24</v>
      </c>
      <c r="H22" s="2" t="s">
        <v>7</v>
      </c>
      <c r="I22" s="2" t="s">
        <v>9</v>
      </c>
      <c r="J22" s="2" t="s">
        <v>9</v>
      </c>
      <c r="K22" s="2" t="s">
        <v>60</v>
      </c>
      <c r="L22" s="2" t="s">
        <v>27</v>
      </c>
      <c r="M22" s="2" t="s">
        <v>49</v>
      </c>
      <c r="N22" s="2" t="s">
        <v>49</v>
      </c>
      <c r="O22" s="2" t="s">
        <v>29</v>
      </c>
      <c r="P22" s="2" t="s">
        <v>29</v>
      </c>
      <c r="Q22" s="2" t="s">
        <v>29</v>
      </c>
      <c r="R22" s="2" t="s">
        <v>16</v>
      </c>
      <c r="S22" s="2" t="s">
        <v>16</v>
      </c>
    </row>
    <row r="23" spans="1:19">
      <c r="A23" s="2" t="s">
        <v>69</v>
      </c>
      <c r="B23" s="2" t="s">
        <v>2</v>
      </c>
      <c r="C23" s="2" t="s">
        <v>70</v>
      </c>
      <c r="D23" s="2" t="s">
        <v>71</v>
      </c>
      <c r="E23" s="2" t="s">
        <v>36</v>
      </c>
      <c r="F23" s="2" t="s">
        <v>37</v>
      </c>
      <c r="G23" s="2" t="s">
        <v>24</v>
      </c>
      <c r="H23" s="2" t="s">
        <v>7</v>
      </c>
      <c r="I23" s="2" t="s">
        <v>9</v>
      </c>
      <c r="J23" s="2" t="s">
        <v>9</v>
      </c>
      <c r="K23" s="2" t="s">
        <v>62</v>
      </c>
      <c r="L23" s="2" t="s">
        <v>27</v>
      </c>
      <c r="M23" s="2" t="s">
        <v>51</v>
      </c>
      <c r="N23" s="2" t="s">
        <v>51</v>
      </c>
      <c r="O23" s="2" t="s">
        <v>29</v>
      </c>
      <c r="P23" s="2" t="s">
        <v>29</v>
      </c>
      <c r="Q23" s="2" t="s">
        <v>29</v>
      </c>
      <c r="R23" s="2" t="s">
        <v>16</v>
      </c>
      <c r="S23" s="2" t="s">
        <v>16</v>
      </c>
    </row>
    <row r="24" spans="1:19">
      <c r="A24" s="2" t="s">
        <v>69</v>
      </c>
      <c r="B24" s="2" t="s">
        <v>2</v>
      </c>
      <c r="C24" s="2" t="s">
        <v>70</v>
      </c>
      <c r="D24" s="2" t="s">
        <v>71</v>
      </c>
      <c r="E24" s="2" t="s">
        <v>36</v>
      </c>
      <c r="F24" s="2" t="s">
        <v>37</v>
      </c>
      <c r="G24" s="2" t="s">
        <v>24</v>
      </c>
      <c r="H24" s="2" t="s">
        <v>7</v>
      </c>
      <c r="I24" s="2" t="s">
        <v>9</v>
      </c>
      <c r="J24" s="2" t="s">
        <v>9</v>
      </c>
      <c r="K24" s="2" t="s">
        <v>64</v>
      </c>
      <c r="L24" s="2" t="s">
        <v>27</v>
      </c>
      <c r="M24" s="2" t="s">
        <v>53</v>
      </c>
      <c r="N24" s="2" t="s">
        <v>53</v>
      </c>
      <c r="O24" s="2" t="s">
        <v>29</v>
      </c>
      <c r="P24" s="2" t="s">
        <v>29</v>
      </c>
      <c r="Q24" s="2" t="s">
        <v>29</v>
      </c>
      <c r="R24" s="2" t="s">
        <v>16</v>
      </c>
      <c r="S24" s="2" t="s">
        <v>16</v>
      </c>
    </row>
    <row r="25" spans="1:19">
      <c r="A25" s="2" t="s">
        <v>69</v>
      </c>
      <c r="B25" s="2" t="s">
        <v>2</v>
      </c>
      <c r="C25" s="2" t="s">
        <v>70</v>
      </c>
      <c r="D25" s="2" t="s">
        <v>71</v>
      </c>
      <c r="E25" s="2" t="s">
        <v>36</v>
      </c>
      <c r="F25" s="2" t="s">
        <v>37</v>
      </c>
      <c r="G25" s="2" t="s">
        <v>24</v>
      </c>
      <c r="H25" s="2" t="s">
        <v>7</v>
      </c>
      <c r="I25" s="2" t="s">
        <v>9</v>
      </c>
      <c r="J25" s="2" t="s">
        <v>9</v>
      </c>
      <c r="K25" s="2" t="s">
        <v>66</v>
      </c>
      <c r="L25" s="2" t="s">
        <v>27</v>
      </c>
      <c r="M25" s="2" t="s">
        <v>55</v>
      </c>
      <c r="N25" s="2" t="s">
        <v>55</v>
      </c>
      <c r="O25" s="2" t="s">
        <v>29</v>
      </c>
      <c r="P25" s="2" t="s">
        <v>29</v>
      </c>
      <c r="Q25" s="2" t="s">
        <v>29</v>
      </c>
      <c r="R25" s="2" t="s">
        <v>16</v>
      </c>
      <c r="S25" s="2" t="s">
        <v>16</v>
      </c>
    </row>
    <row r="26" spans="1:19">
      <c r="A26" s="2" t="s">
        <v>69</v>
      </c>
      <c r="B26" s="2" t="s">
        <v>2</v>
      </c>
      <c r="C26" s="2" t="s">
        <v>70</v>
      </c>
      <c r="D26" s="2" t="s">
        <v>71</v>
      </c>
      <c r="E26" s="2" t="s">
        <v>36</v>
      </c>
      <c r="F26" s="2" t="s">
        <v>37</v>
      </c>
      <c r="G26" s="2" t="s">
        <v>24</v>
      </c>
      <c r="H26" s="2" t="s">
        <v>7</v>
      </c>
      <c r="I26" s="2" t="s">
        <v>9</v>
      </c>
      <c r="J26" s="2" t="s">
        <v>9</v>
      </c>
      <c r="K26" s="2" t="s">
        <v>78</v>
      </c>
      <c r="L26" s="2" t="s">
        <v>27</v>
      </c>
      <c r="M26" s="2" t="s">
        <v>57</v>
      </c>
      <c r="N26" s="2" t="s">
        <v>57</v>
      </c>
      <c r="O26" s="2" t="s">
        <v>29</v>
      </c>
      <c r="P26" s="2" t="s">
        <v>29</v>
      </c>
      <c r="Q26" s="2" t="s">
        <v>29</v>
      </c>
      <c r="R26" s="2" t="s">
        <v>16</v>
      </c>
      <c r="S26" s="2" t="s">
        <v>16</v>
      </c>
    </row>
    <row r="27" spans="1:19">
      <c r="A27" s="2" t="s">
        <v>69</v>
      </c>
      <c r="B27" s="2" t="s">
        <v>2</v>
      </c>
      <c r="C27" s="2" t="s">
        <v>70</v>
      </c>
      <c r="D27" s="2" t="s">
        <v>71</v>
      </c>
      <c r="E27" s="2" t="s">
        <v>36</v>
      </c>
      <c r="F27" s="2" t="s">
        <v>37</v>
      </c>
      <c r="G27" s="2" t="s">
        <v>24</v>
      </c>
      <c r="H27" s="2" t="s">
        <v>7</v>
      </c>
      <c r="I27" s="2" t="s">
        <v>9</v>
      </c>
      <c r="J27" s="2" t="s">
        <v>9</v>
      </c>
      <c r="K27" s="2" t="s">
        <v>79</v>
      </c>
      <c r="L27" s="2" t="s">
        <v>27</v>
      </c>
      <c r="M27" s="2" t="s">
        <v>59</v>
      </c>
      <c r="N27" s="2" t="s">
        <v>59</v>
      </c>
      <c r="O27" s="2" t="s">
        <v>29</v>
      </c>
      <c r="P27" s="2" t="s">
        <v>29</v>
      </c>
      <c r="Q27" s="2" t="s">
        <v>29</v>
      </c>
      <c r="R27" s="2" t="s">
        <v>16</v>
      </c>
      <c r="S27" s="2" t="s">
        <v>16</v>
      </c>
    </row>
    <row r="28" spans="1:19">
      <c r="A28" s="2" t="s">
        <v>69</v>
      </c>
      <c r="B28" s="2" t="s">
        <v>2</v>
      </c>
      <c r="C28" s="2" t="s">
        <v>70</v>
      </c>
      <c r="D28" s="2" t="s">
        <v>71</v>
      </c>
      <c r="E28" s="2" t="s">
        <v>36</v>
      </c>
      <c r="F28" s="2" t="s">
        <v>37</v>
      </c>
      <c r="G28" s="2" t="s">
        <v>24</v>
      </c>
      <c r="H28" s="2" t="s">
        <v>7</v>
      </c>
      <c r="I28" s="2" t="s">
        <v>9</v>
      </c>
      <c r="J28" s="2" t="s">
        <v>9</v>
      </c>
      <c r="K28" s="2" t="s">
        <v>80</v>
      </c>
      <c r="L28" s="2" t="s">
        <v>27</v>
      </c>
      <c r="M28" s="2" t="s">
        <v>61</v>
      </c>
      <c r="N28" s="2" t="s">
        <v>61</v>
      </c>
      <c r="O28" s="2" t="s">
        <v>29</v>
      </c>
      <c r="P28" s="2" t="s">
        <v>29</v>
      </c>
      <c r="Q28" s="2" t="s">
        <v>29</v>
      </c>
      <c r="R28" s="2" t="s">
        <v>16</v>
      </c>
      <c r="S28" s="2" t="s">
        <v>16</v>
      </c>
    </row>
    <row r="29" spans="1:19">
      <c r="A29" s="2" t="s">
        <v>69</v>
      </c>
      <c r="B29" s="2" t="s">
        <v>2</v>
      </c>
      <c r="C29" s="2" t="s">
        <v>70</v>
      </c>
      <c r="D29" s="2" t="s">
        <v>71</v>
      </c>
      <c r="E29" s="2" t="s">
        <v>36</v>
      </c>
      <c r="F29" s="2" t="s">
        <v>37</v>
      </c>
      <c r="G29" s="2" t="s">
        <v>24</v>
      </c>
      <c r="H29" s="2" t="s">
        <v>7</v>
      </c>
      <c r="I29" s="2" t="s">
        <v>9</v>
      </c>
      <c r="J29" s="2" t="s">
        <v>9</v>
      </c>
      <c r="K29" s="2" t="s">
        <v>81</v>
      </c>
      <c r="L29" s="2" t="s">
        <v>27</v>
      </c>
      <c r="M29" s="2" t="s">
        <v>63</v>
      </c>
      <c r="N29" s="2" t="s">
        <v>63</v>
      </c>
      <c r="O29" s="2" t="s">
        <v>29</v>
      </c>
      <c r="P29" s="2" t="s">
        <v>29</v>
      </c>
      <c r="Q29" s="2" t="s">
        <v>29</v>
      </c>
      <c r="R29" s="2" t="s">
        <v>16</v>
      </c>
      <c r="S29" s="2" t="s">
        <v>16</v>
      </c>
    </row>
    <row r="30" spans="1:19">
      <c r="A30" s="2" t="s">
        <v>69</v>
      </c>
      <c r="B30" s="2" t="s">
        <v>2</v>
      </c>
      <c r="C30" s="2" t="s">
        <v>70</v>
      </c>
      <c r="D30" s="2" t="s">
        <v>71</v>
      </c>
      <c r="E30" s="2" t="s">
        <v>36</v>
      </c>
      <c r="F30" s="2" t="s">
        <v>37</v>
      </c>
      <c r="G30" s="2" t="s">
        <v>24</v>
      </c>
      <c r="H30" s="2" t="s">
        <v>7</v>
      </c>
      <c r="I30" s="2" t="s">
        <v>9</v>
      </c>
      <c r="J30" s="2" t="s">
        <v>9</v>
      </c>
      <c r="K30" s="2" t="s">
        <v>82</v>
      </c>
      <c r="L30" s="2" t="s">
        <v>27</v>
      </c>
      <c r="M30" s="2" t="s">
        <v>65</v>
      </c>
      <c r="N30" s="2" t="s">
        <v>65</v>
      </c>
      <c r="O30" s="2" t="s">
        <v>29</v>
      </c>
      <c r="P30" s="2" t="s">
        <v>29</v>
      </c>
      <c r="Q30" s="2" t="s">
        <v>29</v>
      </c>
      <c r="R30" s="2" t="s">
        <v>16</v>
      </c>
      <c r="S30" s="2" t="s">
        <v>16</v>
      </c>
    </row>
    <row r="31" spans="1:19">
      <c r="A31" s="2" t="s">
        <v>69</v>
      </c>
      <c r="B31" s="2" t="s">
        <v>2</v>
      </c>
      <c r="C31" s="2" t="s">
        <v>70</v>
      </c>
      <c r="D31" s="2" t="s">
        <v>71</v>
      </c>
      <c r="E31" s="2" t="s">
        <v>36</v>
      </c>
      <c r="F31" s="2" t="s">
        <v>37</v>
      </c>
      <c r="G31" s="2" t="s">
        <v>24</v>
      </c>
      <c r="H31" s="2" t="s">
        <v>7</v>
      </c>
      <c r="I31" s="2" t="s">
        <v>9</v>
      </c>
      <c r="J31" s="2" t="s">
        <v>9</v>
      </c>
      <c r="K31" s="2" t="s">
        <v>83</v>
      </c>
      <c r="L31" s="2" t="s">
        <v>27</v>
      </c>
      <c r="M31" s="2" t="s">
        <v>67</v>
      </c>
      <c r="N31" s="2" t="s">
        <v>67</v>
      </c>
      <c r="O31" s="2" t="s">
        <v>29</v>
      </c>
      <c r="P31" s="2" t="s">
        <v>29</v>
      </c>
      <c r="Q31" s="2" t="s">
        <v>29</v>
      </c>
      <c r="R31" s="2" t="s">
        <v>16</v>
      </c>
      <c r="S31" s="2" t="s">
        <v>16</v>
      </c>
    </row>
    <row r="32" spans="1:19">
      <c r="A32" s="2" t="s">
        <v>69</v>
      </c>
      <c r="B32" s="2" t="s">
        <v>2</v>
      </c>
      <c r="C32" s="2" t="s">
        <v>70</v>
      </c>
      <c r="D32" s="2" t="s">
        <v>71</v>
      </c>
      <c r="E32" s="2" t="s">
        <v>36</v>
      </c>
      <c r="F32" s="2" t="s">
        <v>37</v>
      </c>
      <c r="G32" s="2" t="s">
        <v>24</v>
      </c>
      <c r="H32" s="2" t="s">
        <v>7</v>
      </c>
      <c r="I32" s="2" t="s">
        <v>9</v>
      </c>
      <c r="J32" s="2" t="s">
        <v>9</v>
      </c>
      <c r="K32" s="2" t="s">
        <v>84</v>
      </c>
      <c r="L32" s="2" t="s">
        <v>27</v>
      </c>
      <c r="M32" s="2" t="s">
        <v>85</v>
      </c>
      <c r="N32" s="2" t="s">
        <v>85</v>
      </c>
      <c r="O32" s="2" t="s">
        <v>29</v>
      </c>
      <c r="P32" s="2" t="s">
        <v>29</v>
      </c>
      <c r="Q32" s="2" t="s">
        <v>29</v>
      </c>
      <c r="R32" s="2" t="s">
        <v>16</v>
      </c>
      <c r="S32" s="2" t="s">
        <v>16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J30"/>
  <sheetViews>
    <sheetView view="pageBreakPreview" topLeftCell="B1" zoomScale="85" zoomScaleNormal="100" zoomScaleSheetLayoutView="85" workbookViewId="0">
      <selection activeCell="B1" sqref="B1:J1"/>
    </sheetView>
  </sheetViews>
  <sheetFormatPr defaultRowHeight="24.95" customHeight="1"/>
  <cols>
    <col min="1" max="1" width="4.875" style="5" hidden="1" customWidth="1"/>
    <col min="2" max="2" width="23.625" style="7" customWidth="1"/>
    <col min="3" max="3" width="10.625" style="7" customWidth="1"/>
    <col min="4" max="5" width="10.625" style="5" customWidth="1"/>
    <col min="6" max="7" width="0" style="5" hidden="1" customWidth="1"/>
    <col min="8" max="9" width="8.625" style="5" customWidth="1"/>
    <col min="10" max="10" width="9" style="5" customWidth="1"/>
    <col min="11" max="16384" width="9" style="5"/>
  </cols>
  <sheetData>
    <row r="1" spans="1:10" ht="24.95" customHeight="1">
      <c r="A1" s="5">
        <f>'1.수출(기본분류)'!A1</f>
        <v>201112</v>
      </c>
      <c r="B1" s="68" t="s">
        <v>204</v>
      </c>
      <c r="C1" s="68"/>
      <c r="D1" s="68"/>
      <c r="E1" s="68"/>
      <c r="F1" s="68"/>
      <c r="G1" s="68"/>
      <c r="H1" s="68"/>
      <c r="I1" s="68"/>
      <c r="J1" s="68"/>
    </row>
    <row r="2" spans="1:10" ht="24.95" hidden="1" customHeight="1">
      <c r="A2" s="6" t="s">
        <v>249</v>
      </c>
      <c r="B2" s="68"/>
      <c r="C2" s="68"/>
      <c r="D2" s="68"/>
      <c r="E2" s="68"/>
      <c r="F2" s="68"/>
      <c r="G2" s="68"/>
      <c r="H2" s="68"/>
      <c r="I2" s="68"/>
      <c r="J2" s="68"/>
    </row>
    <row r="3" spans="1:10" ht="24.95" hidden="1" customHeight="1">
      <c r="A3" s="6" t="s">
        <v>232</v>
      </c>
    </row>
    <row r="4" spans="1:10" ht="24.95" hidden="1" customHeight="1">
      <c r="A4" s="6" t="s">
        <v>233</v>
      </c>
    </row>
    <row r="5" spans="1:10" ht="24.95" customHeight="1">
      <c r="J5" s="5" t="s">
        <v>162</v>
      </c>
    </row>
    <row r="6" spans="1:10" ht="24.95" customHeight="1">
      <c r="B6" s="66" t="s">
        <v>163</v>
      </c>
      <c r="C6" s="65" t="s">
        <v>164</v>
      </c>
      <c r="D6" s="63" t="s">
        <v>165</v>
      </c>
      <c r="E6" s="63"/>
      <c r="F6" s="8"/>
      <c r="G6" s="8"/>
      <c r="H6" s="63" t="s">
        <v>166</v>
      </c>
      <c r="I6" s="63"/>
      <c r="J6" s="64"/>
    </row>
    <row r="7" spans="1:10" ht="24.95" customHeight="1">
      <c r="B7" s="66"/>
      <c r="C7" s="65"/>
      <c r="D7" s="62" t="s">
        <v>284</v>
      </c>
      <c r="E7" s="62" t="s">
        <v>285</v>
      </c>
      <c r="F7" s="42" t="s">
        <v>231</v>
      </c>
      <c r="G7" s="42" t="s">
        <v>231</v>
      </c>
      <c r="H7" s="40" t="s">
        <v>167</v>
      </c>
      <c r="I7" s="40" t="s">
        <v>168</v>
      </c>
      <c r="J7" s="41" t="s">
        <v>169</v>
      </c>
    </row>
    <row r="8" spans="1:10" ht="30.75" customHeight="1">
      <c r="A8" s="6" t="s">
        <v>234</v>
      </c>
      <c r="B8" s="9" t="s">
        <v>126</v>
      </c>
      <c r="C8" s="46">
        <v>1000</v>
      </c>
      <c r="D8" s="60">
        <v>166.84</v>
      </c>
      <c r="E8" s="60">
        <v>167.18</v>
      </c>
      <c r="F8" s="47">
        <v>156.13999999999999</v>
      </c>
      <c r="G8" s="47">
        <v>156.13999999999999</v>
      </c>
      <c r="H8" s="48">
        <f>ROUND((E8-D8)/D8*100,1)</f>
        <v>0.2</v>
      </c>
      <c r="I8" s="48">
        <f>ROUND((E8-F8)/F8*100,1)</f>
        <v>7.1</v>
      </c>
      <c r="J8" s="49">
        <f>ROUND((E8-G8)/G8*100,1)</f>
        <v>7.1</v>
      </c>
    </row>
    <row r="9" spans="1:10" ht="24.95" customHeight="1">
      <c r="A9" s="6" t="s">
        <v>235</v>
      </c>
      <c r="B9" s="9" t="s">
        <v>127</v>
      </c>
      <c r="C9" s="46">
        <v>37.6</v>
      </c>
      <c r="D9" s="60">
        <v>191.57</v>
      </c>
      <c r="E9" s="60">
        <v>184.95</v>
      </c>
      <c r="F9" s="47">
        <v>196.7</v>
      </c>
      <c r="G9" s="47">
        <v>196.7</v>
      </c>
      <c r="H9" s="48">
        <f t="shared" ref="H9:H30" si="0">ROUND((E9-D9)/D9*100,1)</f>
        <v>-3.5</v>
      </c>
      <c r="I9" s="48">
        <f t="shared" ref="I9:I30" si="1">ROUND((E9-F9)/F9*100,1)</f>
        <v>-6</v>
      </c>
      <c r="J9" s="49">
        <f t="shared" ref="J9:J30" si="2">ROUND((E9-G9)/G9*100,1)</f>
        <v>-6</v>
      </c>
    </row>
    <row r="10" spans="1:10" ht="24.95" customHeight="1">
      <c r="A10" s="6" t="s">
        <v>250</v>
      </c>
      <c r="B10" s="12" t="s">
        <v>146</v>
      </c>
      <c r="C10" s="11">
        <v>25.4</v>
      </c>
      <c r="D10" s="43">
        <v>200.58</v>
      </c>
      <c r="E10" s="43">
        <v>192.41</v>
      </c>
      <c r="F10" s="20">
        <v>201.69</v>
      </c>
      <c r="G10" s="20">
        <v>201.69</v>
      </c>
      <c r="H10" s="16">
        <f t="shared" si="0"/>
        <v>-4.0999999999999996</v>
      </c>
      <c r="I10" s="16">
        <f t="shared" si="1"/>
        <v>-4.5999999999999996</v>
      </c>
      <c r="J10" s="17">
        <f t="shared" si="2"/>
        <v>-4.5999999999999996</v>
      </c>
    </row>
    <row r="11" spans="1:10" ht="24.95" customHeight="1">
      <c r="A11" s="6" t="s">
        <v>251</v>
      </c>
      <c r="B11" s="12" t="s">
        <v>147</v>
      </c>
      <c r="C11" s="11">
        <v>5.3</v>
      </c>
      <c r="D11" s="43">
        <v>212.86</v>
      </c>
      <c r="E11" s="43">
        <v>206.57</v>
      </c>
      <c r="F11" s="20">
        <v>252.89</v>
      </c>
      <c r="G11" s="20">
        <v>252.89</v>
      </c>
      <c r="H11" s="16">
        <f t="shared" si="0"/>
        <v>-3</v>
      </c>
      <c r="I11" s="16">
        <f t="shared" si="1"/>
        <v>-18.3</v>
      </c>
      <c r="J11" s="17">
        <f t="shared" si="2"/>
        <v>-18.3</v>
      </c>
    </row>
    <row r="12" spans="1:10" ht="24.95" customHeight="1">
      <c r="A12" s="6" t="s">
        <v>252</v>
      </c>
      <c r="B12" s="12" t="s">
        <v>148</v>
      </c>
      <c r="C12" s="11">
        <v>6.9</v>
      </c>
      <c r="D12" s="43">
        <v>142.06</v>
      </c>
      <c r="E12" s="43">
        <v>140.88</v>
      </c>
      <c r="F12" s="20">
        <v>135.18</v>
      </c>
      <c r="G12" s="20">
        <v>135.18</v>
      </c>
      <c r="H12" s="16">
        <f t="shared" si="0"/>
        <v>-0.8</v>
      </c>
      <c r="I12" s="16">
        <f t="shared" si="1"/>
        <v>4.2</v>
      </c>
      <c r="J12" s="17">
        <f t="shared" si="2"/>
        <v>4.2</v>
      </c>
    </row>
    <row r="13" spans="1:10" ht="24.95" customHeight="1">
      <c r="A13" s="6" t="s">
        <v>253</v>
      </c>
      <c r="B13" s="9" t="s">
        <v>149</v>
      </c>
      <c r="C13" s="46">
        <v>248</v>
      </c>
      <c r="D13" s="60">
        <v>252.06</v>
      </c>
      <c r="E13" s="60">
        <v>251.5</v>
      </c>
      <c r="F13" s="47">
        <v>207.16</v>
      </c>
      <c r="G13" s="47">
        <v>207.16</v>
      </c>
      <c r="H13" s="48">
        <f t="shared" si="0"/>
        <v>-0.2</v>
      </c>
      <c r="I13" s="48">
        <f t="shared" si="1"/>
        <v>21.4</v>
      </c>
      <c r="J13" s="49">
        <f t="shared" si="2"/>
        <v>21.4</v>
      </c>
    </row>
    <row r="14" spans="1:10" ht="24.95" customHeight="1">
      <c r="A14" s="6" t="s">
        <v>254</v>
      </c>
      <c r="B14" s="12" t="s">
        <v>150</v>
      </c>
      <c r="C14" s="11">
        <v>227.3</v>
      </c>
      <c r="D14" s="43">
        <v>232.05</v>
      </c>
      <c r="E14" s="43">
        <v>230.8</v>
      </c>
      <c r="F14" s="20">
        <v>188.99</v>
      </c>
      <c r="G14" s="20">
        <v>188.99</v>
      </c>
      <c r="H14" s="16">
        <f t="shared" si="0"/>
        <v>-0.5</v>
      </c>
      <c r="I14" s="16">
        <f t="shared" si="1"/>
        <v>22.1</v>
      </c>
      <c r="J14" s="17">
        <f t="shared" si="2"/>
        <v>22.1</v>
      </c>
    </row>
    <row r="15" spans="1:10" ht="24.95" customHeight="1">
      <c r="A15" s="6" t="s">
        <v>255</v>
      </c>
      <c r="B15" s="12" t="s">
        <v>151</v>
      </c>
      <c r="C15" s="11">
        <v>20.7</v>
      </c>
      <c r="D15" s="43">
        <v>471.86</v>
      </c>
      <c r="E15" s="43">
        <v>478.82</v>
      </c>
      <c r="F15" s="20">
        <v>406.71</v>
      </c>
      <c r="G15" s="20">
        <v>406.71</v>
      </c>
      <c r="H15" s="16">
        <f t="shared" si="0"/>
        <v>1.5</v>
      </c>
      <c r="I15" s="16">
        <f t="shared" si="1"/>
        <v>17.7</v>
      </c>
      <c r="J15" s="17">
        <f t="shared" si="2"/>
        <v>17.7</v>
      </c>
    </row>
    <row r="16" spans="1:10" ht="30.75" customHeight="1">
      <c r="A16" s="6" t="s">
        <v>256</v>
      </c>
      <c r="B16" s="9" t="s">
        <v>132</v>
      </c>
      <c r="C16" s="46">
        <v>714.4</v>
      </c>
      <c r="D16" s="60">
        <v>135.94999999999999</v>
      </c>
      <c r="E16" s="60">
        <v>136.97</v>
      </c>
      <c r="F16" s="47">
        <v>136.29</v>
      </c>
      <c r="G16" s="47">
        <v>136.29</v>
      </c>
      <c r="H16" s="48">
        <f t="shared" si="0"/>
        <v>0.8</v>
      </c>
      <c r="I16" s="48">
        <f t="shared" si="1"/>
        <v>0.5</v>
      </c>
      <c r="J16" s="49">
        <f t="shared" si="2"/>
        <v>0.5</v>
      </c>
    </row>
    <row r="17" spans="1:10" ht="24.95" customHeight="1">
      <c r="A17" s="6" t="s">
        <v>236</v>
      </c>
      <c r="B17" s="12" t="s">
        <v>134</v>
      </c>
      <c r="C17" s="11">
        <v>20.2</v>
      </c>
      <c r="D17" s="43">
        <v>207.17</v>
      </c>
      <c r="E17" s="43">
        <v>207.75</v>
      </c>
      <c r="F17" s="20">
        <v>209.62</v>
      </c>
      <c r="G17" s="20">
        <v>209.62</v>
      </c>
      <c r="H17" s="16">
        <f t="shared" si="0"/>
        <v>0.3</v>
      </c>
      <c r="I17" s="16">
        <f t="shared" si="1"/>
        <v>-0.9</v>
      </c>
      <c r="J17" s="17">
        <f t="shared" si="2"/>
        <v>-0.9</v>
      </c>
    </row>
    <row r="18" spans="1:10" ht="24.95" customHeight="1">
      <c r="A18" s="6" t="s">
        <v>237</v>
      </c>
      <c r="B18" s="12" t="s">
        <v>136</v>
      </c>
      <c r="C18" s="11">
        <v>28.4</v>
      </c>
      <c r="D18" s="43">
        <v>149.66</v>
      </c>
      <c r="E18" s="43">
        <v>151.29</v>
      </c>
      <c r="F18" s="20">
        <v>161.41</v>
      </c>
      <c r="G18" s="20">
        <v>161.41</v>
      </c>
      <c r="H18" s="16">
        <f t="shared" si="0"/>
        <v>1.1000000000000001</v>
      </c>
      <c r="I18" s="16">
        <f t="shared" si="1"/>
        <v>-6.3</v>
      </c>
      <c r="J18" s="17">
        <f t="shared" si="2"/>
        <v>-6.3</v>
      </c>
    </row>
    <row r="19" spans="1:10" ht="24.95" customHeight="1">
      <c r="A19" s="6" t="s">
        <v>238</v>
      </c>
      <c r="B19" s="12" t="s">
        <v>152</v>
      </c>
      <c r="C19" s="11">
        <v>5.0999999999999996</v>
      </c>
      <c r="D19" s="43">
        <v>147.63</v>
      </c>
      <c r="E19" s="43">
        <v>149.96</v>
      </c>
      <c r="F19" s="20">
        <v>128.47</v>
      </c>
      <c r="G19" s="20">
        <v>128.47</v>
      </c>
      <c r="H19" s="16">
        <f t="shared" si="0"/>
        <v>1.6</v>
      </c>
      <c r="I19" s="16">
        <f t="shared" si="1"/>
        <v>16.7</v>
      </c>
      <c r="J19" s="17">
        <f t="shared" si="2"/>
        <v>16.7</v>
      </c>
    </row>
    <row r="20" spans="1:10" ht="24.95" customHeight="1">
      <c r="A20" s="6" t="s">
        <v>239</v>
      </c>
      <c r="B20" s="12" t="s">
        <v>153</v>
      </c>
      <c r="C20" s="11">
        <v>9.1</v>
      </c>
      <c r="D20" s="43">
        <v>141.38</v>
      </c>
      <c r="E20" s="43">
        <v>142.83000000000001</v>
      </c>
      <c r="F20" s="20">
        <v>162.66</v>
      </c>
      <c r="G20" s="20">
        <v>162.66</v>
      </c>
      <c r="H20" s="16">
        <f t="shared" si="0"/>
        <v>1</v>
      </c>
      <c r="I20" s="16">
        <f t="shared" si="1"/>
        <v>-12.2</v>
      </c>
      <c r="J20" s="17">
        <f t="shared" si="2"/>
        <v>-12.2</v>
      </c>
    </row>
    <row r="21" spans="1:10" ht="24.95" customHeight="1">
      <c r="A21" s="6" t="s">
        <v>240</v>
      </c>
      <c r="B21" s="12" t="s">
        <v>138</v>
      </c>
      <c r="C21" s="11">
        <v>145.69999999999999</v>
      </c>
      <c r="D21" s="43">
        <v>171.23</v>
      </c>
      <c r="E21" s="43">
        <v>172.1</v>
      </c>
      <c r="F21" s="20">
        <v>166.01</v>
      </c>
      <c r="G21" s="20">
        <v>166.01</v>
      </c>
      <c r="H21" s="16">
        <f t="shared" si="0"/>
        <v>0.5</v>
      </c>
      <c r="I21" s="16">
        <f t="shared" si="1"/>
        <v>3.7</v>
      </c>
      <c r="J21" s="17">
        <f t="shared" si="2"/>
        <v>3.7</v>
      </c>
    </row>
    <row r="22" spans="1:10" ht="24.95" customHeight="1">
      <c r="A22" s="6" t="s">
        <v>241</v>
      </c>
      <c r="B22" s="12" t="s">
        <v>139</v>
      </c>
      <c r="C22" s="11">
        <v>14.1</v>
      </c>
      <c r="D22" s="43">
        <v>111.12</v>
      </c>
      <c r="E22" s="43">
        <v>111.9</v>
      </c>
      <c r="F22" s="20">
        <v>116.7</v>
      </c>
      <c r="G22" s="20">
        <v>116.7</v>
      </c>
      <c r="H22" s="16">
        <f t="shared" si="0"/>
        <v>0.7</v>
      </c>
      <c r="I22" s="16">
        <f t="shared" si="1"/>
        <v>-4.0999999999999996</v>
      </c>
      <c r="J22" s="17">
        <f t="shared" si="2"/>
        <v>-4.0999999999999996</v>
      </c>
    </row>
    <row r="23" spans="1:10" ht="24.95" customHeight="1">
      <c r="A23" s="6" t="s">
        <v>242</v>
      </c>
      <c r="B23" s="12" t="s">
        <v>209</v>
      </c>
      <c r="C23" s="11">
        <v>99</v>
      </c>
      <c r="D23" s="43">
        <v>183.36</v>
      </c>
      <c r="E23" s="43">
        <v>183.93</v>
      </c>
      <c r="F23" s="20">
        <v>193.13</v>
      </c>
      <c r="G23" s="20">
        <v>193.13</v>
      </c>
      <c r="H23" s="16">
        <f t="shared" si="0"/>
        <v>0.3</v>
      </c>
      <c r="I23" s="16">
        <f t="shared" si="1"/>
        <v>-4.8</v>
      </c>
      <c r="J23" s="17">
        <f t="shared" si="2"/>
        <v>-4.8</v>
      </c>
    </row>
    <row r="24" spans="1:10" ht="24.95" customHeight="1">
      <c r="A24" s="6" t="s">
        <v>243</v>
      </c>
      <c r="B24" s="12" t="s">
        <v>140</v>
      </c>
      <c r="C24" s="11">
        <v>10.199999999999999</v>
      </c>
      <c r="D24" s="43">
        <v>165.75</v>
      </c>
      <c r="E24" s="43">
        <v>167.38</v>
      </c>
      <c r="F24" s="20">
        <v>153.55000000000001</v>
      </c>
      <c r="G24" s="20">
        <v>153.55000000000001</v>
      </c>
      <c r="H24" s="16">
        <f t="shared" si="0"/>
        <v>1</v>
      </c>
      <c r="I24" s="16">
        <f t="shared" si="1"/>
        <v>9</v>
      </c>
      <c r="J24" s="17">
        <f t="shared" si="2"/>
        <v>9</v>
      </c>
    </row>
    <row r="25" spans="1:10" ht="24.95" customHeight="1">
      <c r="A25" s="6" t="s">
        <v>244</v>
      </c>
      <c r="B25" s="12" t="s">
        <v>141</v>
      </c>
      <c r="C25" s="11">
        <v>88.3</v>
      </c>
      <c r="D25" s="43">
        <v>130.66999999999999</v>
      </c>
      <c r="E25" s="43">
        <v>131.57</v>
      </c>
      <c r="F25" s="20">
        <v>126.22</v>
      </c>
      <c r="G25" s="20">
        <v>126.22</v>
      </c>
      <c r="H25" s="16">
        <f t="shared" si="0"/>
        <v>0.7</v>
      </c>
      <c r="I25" s="16">
        <f t="shared" si="1"/>
        <v>4.2</v>
      </c>
      <c r="J25" s="17">
        <f t="shared" si="2"/>
        <v>4.2</v>
      </c>
    </row>
    <row r="26" spans="1:10" ht="24.95" customHeight="1">
      <c r="A26" s="6" t="s">
        <v>245</v>
      </c>
      <c r="B26" s="12" t="s">
        <v>154</v>
      </c>
      <c r="C26" s="11">
        <v>40.200000000000003</v>
      </c>
      <c r="D26" s="43">
        <v>155.56</v>
      </c>
      <c r="E26" s="43">
        <v>156.9</v>
      </c>
      <c r="F26" s="20">
        <v>145.19999999999999</v>
      </c>
      <c r="G26" s="20">
        <v>145.19999999999999</v>
      </c>
      <c r="H26" s="16">
        <f t="shared" si="0"/>
        <v>0.9</v>
      </c>
      <c r="I26" s="16">
        <f t="shared" si="1"/>
        <v>8.1</v>
      </c>
      <c r="J26" s="17">
        <f t="shared" si="2"/>
        <v>8.1</v>
      </c>
    </row>
    <row r="27" spans="1:10" ht="31.5" customHeight="1">
      <c r="A27" s="6" t="s">
        <v>246</v>
      </c>
      <c r="B27" s="12" t="s">
        <v>142</v>
      </c>
      <c r="C27" s="11">
        <v>177.6</v>
      </c>
      <c r="D27" s="43">
        <v>68.16</v>
      </c>
      <c r="E27" s="43">
        <v>68.849999999999994</v>
      </c>
      <c r="F27" s="20">
        <v>69.239999999999995</v>
      </c>
      <c r="G27" s="20">
        <v>69.239999999999995</v>
      </c>
      <c r="H27" s="16">
        <f t="shared" si="0"/>
        <v>1</v>
      </c>
      <c r="I27" s="16">
        <f t="shared" si="1"/>
        <v>-0.6</v>
      </c>
      <c r="J27" s="17">
        <f t="shared" si="2"/>
        <v>-0.6</v>
      </c>
    </row>
    <row r="28" spans="1:10" ht="24.95" customHeight="1">
      <c r="A28" s="6" t="s">
        <v>247</v>
      </c>
      <c r="B28" s="12" t="s">
        <v>143</v>
      </c>
      <c r="C28" s="11">
        <v>26.7</v>
      </c>
      <c r="D28" s="43">
        <v>100.43</v>
      </c>
      <c r="E28" s="43">
        <v>101.48</v>
      </c>
      <c r="F28" s="20">
        <v>101.37</v>
      </c>
      <c r="G28" s="20">
        <v>101.37</v>
      </c>
      <c r="H28" s="16">
        <f t="shared" si="0"/>
        <v>1</v>
      </c>
      <c r="I28" s="16">
        <f t="shared" si="1"/>
        <v>0.1</v>
      </c>
      <c r="J28" s="17">
        <f t="shared" si="2"/>
        <v>0.1</v>
      </c>
    </row>
    <row r="29" spans="1:10" ht="24.95" customHeight="1">
      <c r="A29" s="6" t="s">
        <v>248</v>
      </c>
      <c r="B29" s="12" t="s">
        <v>144</v>
      </c>
      <c r="C29" s="11">
        <v>25.8</v>
      </c>
      <c r="D29" s="43">
        <v>123.14</v>
      </c>
      <c r="E29" s="43">
        <v>122.29</v>
      </c>
      <c r="F29" s="20">
        <v>121.41</v>
      </c>
      <c r="G29" s="20">
        <v>121.41</v>
      </c>
      <c r="H29" s="16">
        <f t="shared" si="0"/>
        <v>-0.7</v>
      </c>
      <c r="I29" s="16">
        <f t="shared" si="1"/>
        <v>0.7</v>
      </c>
      <c r="J29" s="17">
        <f t="shared" si="2"/>
        <v>0.7</v>
      </c>
    </row>
    <row r="30" spans="1:10" ht="24.95" customHeight="1">
      <c r="A30" s="6" t="s">
        <v>257</v>
      </c>
      <c r="B30" s="13" t="s">
        <v>145</v>
      </c>
      <c r="C30" s="15">
        <v>24</v>
      </c>
      <c r="D30" s="61">
        <v>188.89</v>
      </c>
      <c r="E30" s="61">
        <v>196.31</v>
      </c>
      <c r="F30" s="21">
        <v>198.79</v>
      </c>
      <c r="G30" s="21">
        <v>198.79</v>
      </c>
      <c r="H30" s="18">
        <f t="shared" si="0"/>
        <v>3.9</v>
      </c>
      <c r="I30" s="18">
        <f t="shared" si="1"/>
        <v>-1.2</v>
      </c>
      <c r="J30" s="19">
        <f t="shared" si="2"/>
        <v>-1.2</v>
      </c>
    </row>
  </sheetData>
  <mergeCells count="6">
    <mergeCell ref="B1:J1"/>
    <mergeCell ref="H6:J6"/>
    <mergeCell ref="D6:E6"/>
    <mergeCell ref="C6:C7"/>
    <mergeCell ref="B6:B7"/>
    <mergeCell ref="B2:J2"/>
  </mergeCells>
  <phoneticPr fontId="1" type="noConversion"/>
  <pageMargins left="0.64" right="0.6" top="0.75" bottom="0.75" header="0.3" footer="0.3"/>
  <pageSetup paperSize="9" orientation="portrait" horizontalDpi="200" verticalDpi="20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S38"/>
  <sheetViews>
    <sheetView workbookViewId="0"/>
  </sheetViews>
  <sheetFormatPr defaultRowHeight="16.5"/>
  <sheetData>
    <row r="1" spans="1:19">
      <c r="A1" s="2" t="s">
        <v>86</v>
      </c>
    </row>
    <row r="2" spans="1:19">
      <c r="A2" s="2">
        <v>38</v>
      </c>
    </row>
    <row r="3" spans="1:19">
      <c r="A3" s="2" t="s">
        <v>87</v>
      </c>
      <c r="B3" s="2" t="s">
        <v>2</v>
      </c>
      <c r="C3" s="2" t="s">
        <v>70</v>
      </c>
      <c r="D3" s="2" t="s">
        <v>71</v>
      </c>
      <c r="E3" s="2" t="s">
        <v>5</v>
      </c>
      <c r="F3" s="2" t="s">
        <v>6</v>
      </c>
      <c r="G3" s="2" t="s">
        <v>2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12</v>
      </c>
      <c r="N3" s="2" t="s">
        <v>12</v>
      </c>
      <c r="O3" s="2" t="s">
        <v>13</v>
      </c>
      <c r="P3" s="2" t="s">
        <v>14</v>
      </c>
      <c r="Q3" s="2" t="s">
        <v>15</v>
      </c>
      <c r="R3" s="2" t="s">
        <v>16</v>
      </c>
      <c r="S3" s="2" t="s">
        <v>16</v>
      </c>
    </row>
    <row r="4" spans="1:19">
      <c r="A4" s="2" t="s">
        <v>87</v>
      </c>
      <c r="B4" s="2" t="s">
        <v>2</v>
      </c>
      <c r="C4" s="2" t="s">
        <v>70</v>
      </c>
      <c r="D4" s="2" t="s">
        <v>71</v>
      </c>
      <c r="E4" s="2" t="s">
        <v>5</v>
      </c>
      <c r="F4" s="2" t="s">
        <v>6</v>
      </c>
      <c r="G4" s="2" t="s">
        <v>2</v>
      </c>
      <c r="H4" s="2" t="s">
        <v>7</v>
      </c>
      <c r="I4" s="2" t="s">
        <v>8</v>
      </c>
      <c r="J4" s="2" t="s">
        <v>9</v>
      </c>
      <c r="K4" s="2" t="s">
        <v>10</v>
      </c>
      <c r="L4" s="2" t="s">
        <v>17</v>
      </c>
      <c r="M4" s="2" t="s">
        <v>18</v>
      </c>
      <c r="N4" s="2" t="s">
        <v>18</v>
      </c>
      <c r="O4" s="2" t="s">
        <v>13</v>
      </c>
      <c r="P4" s="2" t="s">
        <v>14</v>
      </c>
      <c r="Q4" s="2" t="s">
        <v>15</v>
      </c>
      <c r="R4" s="2" t="s">
        <v>16</v>
      </c>
      <c r="S4" s="2" t="s">
        <v>16</v>
      </c>
    </row>
    <row r="5" spans="1:19">
      <c r="A5" s="2" t="s">
        <v>87</v>
      </c>
      <c r="B5" s="2" t="s">
        <v>2</v>
      </c>
      <c r="C5" s="2" t="s">
        <v>70</v>
      </c>
      <c r="D5" s="2" t="s">
        <v>71</v>
      </c>
      <c r="E5" s="2" t="s">
        <v>5</v>
      </c>
      <c r="F5" s="2" t="s">
        <v>6</v>
      </c>
      <c r="G5" s="2" t="s">
        <v>2</v>
      </c>
      <c r="H5" s="2" t="s">
        <v>7</v>
      </c>
      <c r="I5" s="2" t="s">
        <v>8</v>
      </c>
      <c r="J5" s="2" t="s">
        <v>9</v>
      </c>
      <c r="K5" s="2" t="s">
        <v>10</v>
      </c>
      <c r="L5" s="2" t="s">
        <v>19</v>
      </c>
      <c r="M5" s="2" t="s">
        <v>20</v>
      </c>
      <c r="N5" s="2" t="s">
        <v>20</v>
      </c>
      <c r="O5" s="2" t="s">
        <v>13</v>
      </c>
      <c r="P5" s="2" t="s">
        <v>14</v>
      </c>
      <c r="Q5" s="2" t="s">
        <v>15</v>
      </c>
      <c r="R5" s="2" t="s">
        <v>16</v>
      </c>
      <c r="S5" s="2" t="s">
        <v>16</v>
      </c>
    </row>
    <row r="6" spans="1:19">
      <c r="A6" s="2" t="s">
        <v>87</v>
      </c>
      <c r="B6" s="2" t="s">
        <v>2</v>
      </c>
      <c r="C6" s="2" t="s">
        <v>70</v>
      </c>
      <c r="D6" s="2" t="s">
        <v>71</v>
      </c>
      <c r="E6" s="2" t="s">
        <v>5</v>
      </c>
      <c r="F6" s="2" t="s">
        <v>6</v>
      </c>
      <c r="G6" s="2" t="s">
        <v>2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10</v>
      </c>
      <c r="M6" s="2" t="s">
        <v>21</v>
      </c>
      <c r="N6" s="2" t="s">
        <v>21</v>
      </c>
      <c r="O6" s="2" t="s">
        <v>13</v>
      </c>
      <c r="P6" s="2" t="s">
        <v>14</v>
      </c>
      <c r="Q6" s="2" t="s">
        <v>15</v>
      </c>
      <c r="R6" s="2" t="s">
        <v>16</v>
      </c>
      <c r="S6" s="2" t="s">
        <v>16</v>
      </c>
    </row>
    <row r="7" spans="1:19">
      <c r="A7" s="2" t="s">
        <v>87</v>
      </c>
      <c r="B7" s="2" t="s">
        <v>2</v>
      </c>
      <c r="C7" s="2" t="s">
        <v>70</v>
      </c>
      <c r="D7" s="2" t="s">
        <v>71</v>
      </c>
      <c r="E7" s="2" t="s">
        <v>22</v>
      </c>
      <c r="F7" s="2" t="s">
        <v>23</v>
      </c>
      <c r="G7" s="2" t="s">
        <v>24</v>
      </c>
      <c r="H7" s="2" t="s">
        <v>7</v>
      </c>
      <c r="I7" s="2" t="s">
        <v>25</v>
      </c>
      <c r="J7" s="2" t="s">
        <v>9</v>
      </c>
      <c r="K7" s="2" t="s">
        <v>26</v>
      </c>
      <c r="L7" s="2" t="s">
        <v>27</v>
      </c>
      <c r="M7" s="2" t="s">
        <v>72</v>
      </c>
      <c r="N7" s="2" t="s">
        <v>72</v>
      </c>
      <c r="O7" s="2" t="s">
        <v>29</v>
      </c>
      <c r="P7" s="2" t="s">
        <v>29</v>
      </c>
      <c r="Q7" s="2" t="s">
        <v>29</v>
      </c>
      <c r="R7" s="2" t="s">
        <v>16</v>
      </c>
      <c r="S7" s="2" t="s">
        <v>16</v>
      </c>
    </row>
    <row r="8" spans="1:19">
      <c r="A8" s="2" t="s">
        <v>87</v>
      </c>
      <c r="B8" s="2" t="s">
        <v>2</v>
      </c>
      <c r="C8" s="2" t="s">
        <v>70</v>
      </c>
      <c r="D8" s="2" t="s">
        <v>71</v>
      </c>
      <c r="E8" s="2" t="s">
        <v>30</v>
      </c>
      <c r="F8" s="2" t="s">
        <v>31</v>
      </c>
      <c r="G8" s="2" t="s">
        <v>24</v>
      </c>
      <c r="H8" s="2" t="s">
        <v>7</v>
      </c>
      <c r="I8" s="2" t="s">
        <v>25</v>
      </c>
      <c r="J8" s="2" t="s">
        <v>9</v>
      </c>
      <c r="K8" s="2" t="s">
        <v>32</v>
      </c>
      <c r="L8" s="2" t="s">
        <v>27</v>
      </c>
      <c r="M8" s="2" t="s">
        <v>88</v>
      </c>
      <c r="N8" s="2" t="s">
        <v>88</v>
      </c>
      <c r="O8" s="2" t="s">
        <v>29</v>
      </c>
      <c r="P8" s="2" t="s">
        <v>29</v>
      </c>
      <c r="Q8" s="2" t="s">
        <v>29</v>
      </c>
      <c r="R8" s="2" t="s">
        <v>16</v>
      </c>
      <c r="S8" s="2" t="s">
        <v>16</v>
      </c>
    </row>
    <row r="9" spans="1:19">
      <c r="A9" s="2" t="s">
        <v>87</v>
      </c>
      <c r="B9" s="2" t="s">
        <v>2</v>
      </c>
      <c r="C9" s="2" t="s">
        <v>70</v>
      </c>
      <c r="D9" s="2" t="s">
        <v>71</v>
      </c>
      <c r="E9" s="2" t="s">
        <v>33</v>
      </c>
      <c r="F9" s="2" t="s">
        <v>34</v>
      </c>
      <c r="G9" s="2" t="s">
        <v>24</v>
      </c>
      <c r="H9" s="2" t="s">
        <v>7</v>
      </c>
      <c r="I9" s="2" t="s">
        <v>25</v>
      </c>
      <c r="J9" s="2" t="s">
        <v>9</v>
      </c>
      <c r="K9" s="2" t="s">
        <v>11</v>
      </c>
      <c r="L9" s="2" t="s">
        <v>27</v>
      </c>
      <c r="M9" s="2" t="s">
        <v>35</v>
      </c>
      <c r="N9" s="2" t="s">
        <v>35</v>
      </c>
      <c r="O9" s="2" t="s">
        <v>29</v>
      </c>
      <c r="P9" s="2" t="s">
        <v>29</v>
      </c>
      <c r="Q9" s="2" t="s">
        <v>29</v>
      </c>
      <c r="R9" s="2" t="s">
        <v>16</v>
      </c>
      <c r="S9" s="2" t="s">
        <v>16</v>
      </c>
    </row>
    <row r="10" spans="1:19">
      <c r="A10" s="2" t="s">
        <v>87</v>
      </c>
      <c r="B10" s="2" t="s">
        <v>2</v>
      </c>
      <c r="C10" s="2" t="s">
        <v>70</v>
      </c>
      <c r="D10" s="2" t="s">
        <v>71</v>
      </c>
      <c r="E10" s="2" t="s">
        <v>36</v>
      </c>
      <c r="F10" s="2" t="s">
        <v>37</v>
      </c>
      <c r="G10" s="2" t="s">
        <v>24</v>
      </c>
      <c r="H10" s="2" t="s">
        <v>7</v>
      </c>
      <c r="I10" s="2" t="s">
        <v>9</v>
      </c>
      <c r="J10" s="2" t="s">
        <v>9</v>
      </c>
      <c r="K10" s="2" t="s">
        <v>38</v>
      </c>
      <c r="L10" s="2" t="s">
        <v>27</v>
      </c>
      <c r="M10" s="2" t="s">
        <v>39</v>
      </c>
      <c r="N10" s="2" t="s">
        <v>39</v>
      </c>
      <c r="O10" s="2" t="s">
        <v>29</v>
      </c>
      <c r="P10" s="2" t="s">
        <v>29</v>
      </c>
      <c r="Q10" s="2" t="s">
        <v>29</v>
      </c>
      <c r="R10" s="2" t="s">
        <v>16</v>
      </c>
      <c r="S10" s="2" t="s">
        <v>16</v>
      </c>
    </row>
    <row r="11" spans="1:19">
      <c r="A11" s="2" t="s">
        <v>87</v>
      </c>
      <c r="B11" s="2" t="s">
        <v>2</v>
      </c>
      <c r="C11" s="2" t="s">
        <v>70</v>
      </c>
      <c r="D11" s="2" t="s">
        <v>71</v>
      </c>
      <c r="E11" s="2" t="s">
        <v>36</v>
      </c>
      <c r="F11" s="2" t="s">
        <v>37</v>
      </c>
      <c r="G11" s="2" t="s">
        <v>24</v>
      </c>
      <c r="H11" s="2" t="s">
        <v>7</v>
      </c>
      <c r="I11" s="2" t="s">
        <v>9</v>
      </c>
      <c r="J11" s="2" t="s">
        <v>9</v>
      </c>
      <c r="K11" s="2" t="s">
        <v>40</v>
      </c>
      <c r="L11" s="2" t="s">
        <v>27</v>
      </c>
      <c r="M11" s="2" t="s">
        <v>89</v>
      </c>
      <c r="N11" s="2" t="s">
        <v>89</v>
      </c>
      <c r="O11" s="2" t="s">
        <v>29</v>
      </c>
      <c r="P11" s="2" t="s">
        <v>29</v>
      </c>
      <c r="Q11" s="2" t="s">
        <v>29</v>
      </c>
      <c r="R11" s="2" t="s">
        <v>16</v>
      </c>
      <c r="S11" s="2" t="s">
        <v>16</v>
      </c>
    </row>
    <row r="12" spans="1:19">
      <c r="A12" s="2" t="s">
        <v>87</v>
      </c>
      <c r="B12" s="2" t="s">
        <v>2</v>
      </c>
      <c r="C12" s="2" t="s">
        <v>70</v>
      </c>
      <c r="D12" s="2" t="s">
        <v>71</v>
      </c>
      <c r="E12" s="2" t="s">
        <v>36</v>
      </c>
      <c r="F12" s="2" t="s">
        <v>37</v>
      </c>
      <c r="G12" s="2" t="s">
        <v>24</v>
      </c>
      <c r="H12" s="2" t="s">
        <v>7</v>
      </c>
      <c r="I12" s="2" t="s">
        <v>9</v>
      </c>
      <c r="J12" s="2" t="s">
        <v>9</v>
      </c>
      <c r="K12" s="2" t="s">
        <v>41</v>
      </c>
      <c r="L12" s="2" t="s">
        <v>27</v>
      </c>
      <c r="M12" s="2" t="s">
        <v>90</v>
      </c>
      <c r="N12" s="2" t="s">
        <v>90</v>
      </c>
      <c r="O12" s="2" t="s">
        <v>29</v>
      </c>
      <c r="P12" s="2" t="s">
        <v>29</v>
      </c>
      <c r="Q12" s="2" t="s">
        <v>29</v>
      </c>
      <c r="R12" s="2" t="s">
        <v>16</v>
      </c>
      <c r="S12" s="2" t="s">
        <v>16</v>
      </c>
    </row>
    <row r="13" spans="1:19">
      <c r="A13" s="2" t="s">
        <v>87</v>
      </c>
      <c r="B13" s="2" t="s">
        <v>2</v>
      </c>
      <c r="C13" s="2" t="s">
        <v>70</v>
      </c>
      <c r="D13" s="2" t="s">
        <v>71</v>
      </c>
      <c r="E13" s="2" t="s">
        <v>36</v>
      </c>
      <c r="F13" s="2" t="s">
        <v>37</v>
      </c>
      <c r="G13" s="2" t="s">
        <v>24</v>
      </c>
      <c r="H13" s="2" t="s">
        <v>7</v>
      </c>
      <c r="I13" s="2" t="s">
        <v>9</v>
      </c>
      <c r="J13" s="2" t="s">
        <v>9</v>
      </c>
      <c r="K13" s="2" t="s">
        <v>42</v>
      </c>
      <c r="L13" s="2" t="s">
        <v>27</v>
      </c>
      <c r="M13" s="2" t="s">
        <v>91</v>
      </c>
      <c r="N13" s="2" t="s">
        <v>91</v>
      </c>
      <c r="O13" s="2" t="s">
        <v>29</v>
      </c>
      <c r="P13" s="2" t="s">
        <v>29</v>
      </c>
      <c r="Q13" s="2" t="s">
        <v>29</v>
      </c>
      <c r="R13" s="2" t="s">
        <v>16</v>
      </c>
      <c r="S13" s="2" t="s">
        <v>16</v>
      </c>
    </row>
    <row r="14" spans="1:19">
      <c r="A14" s="2" t="s">
        <v>87</v>
      </c>
      <c r="B14" s="2" t="s">
        <v>2</v>
      </c>
      <c r="C14" s="2" t="s">
        <v>70</v>
      </c>
      <c r="D14" s="2" t="s">
        <v>71</v>
      </c>
      <c r="E14" s="2" t="s">
        <v>36</v>
      </c>
      <c r="F14" s="2" t="s">
        <v>37</v>
      </c>
      <c r="G14" s="2" t="s">
        <v>24</v>
      </c>
      <c r="H14" s="2" t="s">
        <v>7</v>
      </c>
      <c r="I14" s="2" t="s">
        <v>9</v>
      </c>
      <c r="J14" s="2" t="s">
        <v>9</v>
      </c>
      <c r="K14" s="2" t="s">
        <v>44</v>
      </c>
      <c r="L14" s="2" t="s">
        <v>27</v>
      </c>
      <c r="M14" s="2" t="s">
        <v>92</v>
      </c>
      <c r="N14" s="2" t="s">
        <v>92</v>
      </c>
      <c r="O14" s="2" t="s">
        <v>29</v>
      </c>
      <c r="P14" s="2" t="s">
        <v>29</v>
      </c>
      <c r="Q14" s="2" t="s">
        <v>29</v>
      </c>
      <c r="R14" s="2" t="s">
        <v>16</v>
      </c>
      <c r="S14" s="2" t="s">
        <v>16</v>
      </c>
    </row>
    <row r="15" spans="1:19">
      <c r="A15" s="2" t="s">
        <v>87</v>
      </c>
      <c r="B15" s="2" t="s">
        <v>2</v>
      </c>
      <c r="C15" s="2" t="s">
        <v>70</v>
      </c>
      <c r="D15" s="2" t="s">
        <v>71</v>
      </c>
      <c r="E15" s="2" t="s">
        <v>36</v>
      </c>
      <c r="F15" s="2" t="s">
        <v>37</v>
      </c>
      <c r="G15" s="2" t="s">
        <v>24</v>
      </c>
      <c r="H15" s="2" t="s">
        <v>7</v>
      </c>
      <c r="I15" s="2" t="s">
        <v>9</v>
      </c>
      <c r="J15" s="2" t="s">
        <v>9</v>
      </c>
      <c r="K15" s="2" t="s">
        <v>46</v>
      </c>
      <c r="L15" s="2" t="s">
        <v>27</v>
      </c>
      <c r="M15" s="2" t="s">
        <v>93</v>
      </c>
      <c r="N15" s="2" t="s">
        <v>93</v>
      </c>
      <c r="O15" s="2" t="s">
        <v>29</v>
      </c>
      <c r="P15" s="2" t="s">
        <v>29</v>
      </c>
      <c r="Q15" s="2" t="s">
        <v>29</v>
      </c>
      <c r="R15" s="2" t="s">
        <v>16</v>
      </c>
      <c r="S15" s="2" t="s">
        <v>16</v>
      </c>
    </row>
    <row r="16" spans="1:19">
      <c r="A16" s="2" t="s">
        <v>87</v>
      </c>
      <c r="B16" s="2" t="s">
        <v>2</v>
      </c>
      <c r="C16" s="2" t="s">
        <v>70</v>
      </c>
      <c r="D16" s="2" t="s">
        <v>71</v>
      </c>
      <c r="E16" s="2" t="s">
        <v>36</v>
      </c>
      <c r="F16" s="2" t="s">
        <v>37</v>
      </c>
      <c r="G16" s="2" t="s">
        <v>24</v>
      </c>
      <c r="H16" s="2" t="s">
        <v>7</v>
      </c>
      <c r="I16" s="2" t="s">
        <v>9</v>
      </c>
      <c r="J16" s="2" t="s">
        <v>9</v>
      </c>
      <c r="K16" s="2" t="s">
        <v>48</v>
      </c>
      <c r="L16" s="2" t="s">
        <v>27</v>
      </c>
      <c r="M16" s="2" t="s">
        <v>94</v>
      </c>
      <c r="N16" s="2" t="s">
        <v>94</v>
      </c>
      <c r="O16" s="2" t="s">
        <v>29</v>
      </c>
      <c r="P16" s="2" t="s">
        <v>29</v>
      </c>
      <c r="Q16" s="2" t="s">
        <v>29</v>
      </c>
      <c r="R16" s="2" t="s">
        <v>16</v>
      </c>
      <c r="S16" s="2" t="s">
        <v>16</v>
      </c>
    </row>
    <row r="17" spans="1:19">
      <c r="A17" s="2" t="s">
        <v>87</v>
      </c>
      <c r="B17" s="2" t="s">
        <v>2</v>
      </c>
      <c r="C17" s="2" t="s">
        <v>70</v>
      </c>
      <c r="D17" s="2" t="s">
        <v>71</v>
      </c>
      <c r="E17" s="2" t="s">
        <v>36</v>
      </c>
      <c r="F17" s="2" t="s">
        <v>37</v>
      </c>
      <c r="G17" s="2" t="s">
        <v>24</v>
      </c>
      <c r="H17" s="2" t="s">
        <v>7</v>
      </c>
      <c r="I17" s="2" t="s">
        <v>9</v>
      </c>
      <c r="J17" s="2" t="s">
        <v>9</v>
      </c>
      <c r="K17" s="2" t="s">
        <v>50</v>
      </c>
      <c r="L17" s="2" t="s">
        <v>27</v>
      </c>
      <c r="M17" s="2" t="s">
        <v>95</v>
      </c>
      <c r="N17" s="2" t="s">
        <v>95</v>
      </c>
      <c r="O17" s="2" t="s">
        <v>29</v>
      </c>
      <c r="P17" s="2" t="s">
        <v>29</v>
      </c>
      <c r="Q17" s="2" t="s">
        <v>29</v>
      </c>
      <c r="R17" s="2" t="s">
        <v>16</v>
      </c>
      <c r="S17" s="2" t="s">
        <v>16</v>
      </c>
    </row>
    <row r="18" spans="1:19">
      <c r="A18" s="2" t="s">
        <v>87</v>
      </c>
      <c r="B18" s="2" t="s">
        <v>2</v>
      </c>
      <c r="C18" s="2" t="s">
        <v>70</v>
      </c>
      <c r="D18" s="2" t="s">
        <v>71</v>
      </c>
      <c r="E18" s="2" t="s">
        <v>36</v>
      </c>
      <c r="F18" s="2" t="s">
        <v>37</v>
      </c>
      <c r="G18" s="2" t="s">
        <v>24</v>
      </c>
      <c r="H18" s="2" t="s">
        <v>7</v>
      </c>
      <c r="I18" s="2" t="s">
        <v>9</v>
      </c>
      <c r="J18" s="2" t="s">
        <v>9</v>
      </c>
      <c r="K18" s="2" t="s">
        <v>52</v>
      </c>
      <c r="L18" s="2" t="s">
        <v>27</v>
      </c>
      <c r="M18" s="2" t="s">
        <v>96</v>
      </c>
      <c r="N18" s="2" t="s">
        <v>96</v>
      </c>
      <c r="O18" s="2" t="s">
        <v>29</v>
      </c>
      <c r="P18" s="2" t="s">
        <v>29</v>
      </c>
      <c r="Q18" s="2" t="s">
        <v>29</v>
      </c>
      <c r="R18" s="2" t="s">
        <v>16</v>
      </c>
      <c r="S18" s="2" t="s">
        <v>16</v>
      </c>
    </row>
    <row r="19" spans="1:19">
      <c r="A19" s="2" t="s">
        <v>87</v>
      </c>
      <c r="B19" s="2" t="s">
        <v>2</v>
      </c>
      <c r="C19" s="2" t="s">
        <v>70</v>
      </c>
      <c r="D19" s="2" t="s">
        <v>71</v>
      </c>
      <c r="E19" s="2" t="s">
        <v>36</v>
      </c>
      <c r="F19" s="2" t="s">
        <v>37</v>
      </c>
      <c r="G19" s="2" t="s">
        <v>24</v>
      </c>
      <c r="H19" s="2" t="s">
        <v>7</v>
      </c>
      <c r="I19" s="2" t="s">
        <v>9</v>
      </c>
      <c r="J19" s="2" t="s">
        <v>9</v>
      </c>
      <c r="K19" s="2" t="s">
        <v>54</v>
      </c>
      <c r="L19" s="2" t="s">
        <v>27</v>
      </c>
      <c r="M19" s="2" t="s">
        <v>97</v>
      </c>
      <c r="N19" s="2" t="s">
        <v>97</v>
      </c>
      <c r="O19" s="2" t="s">
        <v>29</v>
      </c>
      <c r="P19" s="2" t="s">
        <v>29</v>
      </c>
      <c r="Q19" s="2" t="s">
        <v>29</v>
      </c>
      <c r="R19" s="2" t="s">
        <v>16</v>
      </c>
      <c r="S19" s="2" t="s">
        <v>16</v>
      </c>
    </row>
    <row r="20" spans="1:19">
      <c r="A20" s="2" t="s">
        <v>87</v>
      </c>
      <c r="B20" s="2" t="s">
        <v>2</v>
      </c>
      <c r="C20" s="2" t="s">
        <v>70</v>
      </c>
      <c r="D20" s="2" t="s">
        <v>71</v>
      </c>
      <c r="E20" s="2" t="s">
        <v>36</v>
      </c>
      <c r="F20" s="2" t="s">
        <v>37</v>
      </c>
      <c r="G20" s="2" t="s">
        <v>24</v>
      </c>
      <c r="H20" s="2" t="s">
        <v>7</v>
      </c>
      <c r="I20" s="2" t="s">
        <v>9</v>
      </c>
      <c r="J20" s="2" t="s">
        <v>9</v>
      </c>
      <c r="K20" s="2" t="s">
        <v>56</v>
      </c>
      <c r="L20" s="2" t="s">
        <v>27</v>
      </c>
      <c r="M20" s="2" t="s">
        <v>98</v>
      </c>
      <c r="N20" s="2" t="s">
        <v>98</v>
      </c>
      <c r="O20" s="2" t="s">
        <v>29</v>
      </c>
      <c r="P20" s="2" t="s">
        <v>29</v>
      </c>
      <c r="Q20" s="2" t="s">
        <v>29</v>
      </c>
      <c r="R20" s="2" t="s">
        <v>16</v>
      </c>
      <c r="S20" s="2" t="s">
        <v>16</v>
      </c>
    </row>
    <row r="21" spans="1:19">
      <c r="A21" s="2" t="s">
        <v>87</v>
      </c>
      <c r="B21" s="2" t="s">
        <v>2</v>
      </c>
      <c r="C21" s="2" t="s">
        <v>70</v>
      </c>
      <c r="D21" s="2" t="s">
        <v>71</v>
      </c>
      <c r="E21" s="2" t="s">
        <v>36</v>
      </c>
      <c r="F21" s="2" t="s">
        <v>37</v>
      </c>
      <c r="G21" s="2" t="s">
        <v>24</v>
      </c>
      <c r="H21" s="2" t="s">
        <v>7</v>
      </c>
      <c r="I21" s="2" t="s">
        <v>9</v>
      </c>
      <c r="J21" s="2" t="s">
        <v>9</v>
      </c>
      <c r="K21" s="2" t="s">
        <v>58</v>
      </c>
      <c r="L21" s="2" t="s">
        <v>27</v>
      </c>
      <c r="M21" s="2" t="s">
        <v>99</v>
      </c>
      <c r="N21" s="2" t="s">
        <v>99</v>
      </c>
      <c r="O21" s="2" t="s">
        <v>29</v>
      </c>
      <c r="P21" s="2" t="s">
        <v>29</v>
      </c>
      <c r="Q21" s="2" t="s">
        <v>29</v>
      </c>
      <c r="R21" s="2" t="s">
        <v>16</v>
      </c>
      <c r="S21" s="2" t="s">
        <v>16</v>
      </c>
    </row>
    <row r="22" spans="1:19">
      <c r="A22" s="2" t="s">
        <v>87</v>
      </c>
      <c r="B22" s="2" t="s">
        <v>2</v>
      </c>
      <c r="C22" s="2" t="s">
        <v>70</v>
      </c>
      <c r="D22" s="2" t="s">
        <v>71</v>
      </c>
      <c r="E22" s="2" t="s">
        <v>36</v>
      </c>
      <c r="F22" s="2" t="s">
        <v>37</v>
      </c>
      <c r="G22" s="2" t="s">
        <v>24</v>
      </c>
      <c r="H22" s="2" t="s">
        <v>7</v>
      </c>
      <c r="I22" s="2" t="s">
        <v>9</v>
      </c>
      <c r="J22" s="2" t="s">
        <v>9</v>
      </c>
      <c r="K22" s="2" t="s">
        <v>60</v>
      </c>
      <c r="L22" s="2" t="s">
        <v>27</v>
      </c>
      <c r="M22" s="2" t="s">
        <v>100</v>
      </c>
      <c r="N22" s="2" t="s">
        <v>100</v>
      </c>
      <c r="O22" s="2" t="s">
        <v>29</v>
      </c>
      <c r="P22" s="2" t="s">
        <v>29</v>
      </c>
      <c r="Q22" s="2" t="s">
        <v>29</v>
      </c>
      <c r="R22" s="2" t="s">
        <v>16</v>
      </c>
      <c r="S22" s="2" t="s">
        <v>16</v>
      </c>
    </row>
    <row r="23" spans="1:19">
      <c r="A23" s="2" t="s">
        <v>87</v>
      </c>
      <c r="B23" s="2" t="s">
        <v>2</v>
      </c>
      <c r="C23" s="2" t="s">
        <v>70</v>
      </c>
      <c r="D23" s="2" t="s">
        <v>71</v>
      </c>
      <c r="E23" s="2" t="s">
        <v>36</v>
      </c>
      <c r="F23" s="2" t="s">
        <v>37</v>
      </c>
      <c r="G23" s="2" t="s">
        <v>24</v>
      </c>
      <c r="H23" s="2" t="s">
        <v>7</v>
      </c>
      <c r="I23" s="2" t="s">
        <v>9</v>
      </c>
      <c r="J23" s="2" t="s">
        <v>9</v>
      </c>
      <c r="K23" s="2" t="s">
        <v>62</v>
      </c>
      <c r="L23" s="2" t="s">
        <v>27</v>
      </c>
      <c r="M23" s="2" t="s">
        <v>101</v>
      </c>
      <c r="N23" s="2" t="s">
        <v>101</v>
      </c>
      <c r="O23" s="2" t="s">
        <v>29</v>
      </c>
      <c r="P23" s="2" t="s">
        <v>29</v>
      </c>
      <c r="Q23" s="2" t="s">
        <v>29</v>
      </c>
      <c r="R23" s="2" t="s">
        <v>16</v>
      </c>
      <c r="S23" s="2" t="s">
        <v>16</v>
      </c>
    </row>
    <row r="24" spans="1:19">
      <c r="A24" s="2" t="s">
        <v>87</v>
      </c>
      <c r="B24" s="2" t="s">
        <v>2</v>
      </c>
      <c r="C24" s="2" t="s">
        <v>70</v>
      </c>
      <c r="D24" s="2" t="s">
        <v>71</v>
      </c>
      <c r="E24" s="2" t="s">
        <v>36</v>
      </c>
      <c r="F24" s="2" t="s">
        <v>37</v>
      </c>
      <c r="G24" s="2" t="s">
        <v>24</v>
      </c>
      <c r="H24" s="2" t="s">
        <v>7</v>
      </c>
      <c r="I24" s="2" t="s">
        <v>9</v>
      </c>
      <c r="J24" s="2" t="s">
        <v>9</v>
      </c>
      <c r="K24" s="2" t="s">
        <v>64</v>
      </c>
      <c r="L24" s="2" t="s">
        <v>27</v>
      </c>
      <c r="M24" s="2" t="s">
        <v>102</v>
      </c>
      <c r="N24" s="2" t="s">
        <v>102</v>
      </c>
      <c r="O24" s="2" t="s">
        <v>29</v>
      </c>
      <c r="P24" s="2" t="s">
        <v>29</v>
      </c>
      <c r="Q24" s="2" t="s">
        <v>29</v>
      </c>
      <c r="R24" s="2" t="s">
        <v>16</v>
      </c>
      <c r="S24" s="2" t="s">
        <v>16</v>
      </c>
    </row>
    <row r="25" spans="1:19">
      <c r="A25" s="2" t="s">
        <v>87</v>
      </c>
      <c r="B25" s="2" t="s">
        <v>2</v>
      </c>
      <c r="C25" s="2" t="s">
        <v>70</v>
      </c>
      <c r="D25" s="2" t="s">
        <v>71</v>
      </c>
      <c r="E25" s="2" t="s">
        <v>36</v>
      </c>
      <c r="F25" s="2" t="s">
        <v>37</v>
      </c>
      <c r="G25" s="2" t="s">
        <v>24</v>
      </c>
      <c r="H25" s="2" t="s">
        <v>7</v>
      </c>
      <c r="I25" s="2" t="s">
        <v>9</v>
      </c>
      <c r="J25" s="2" t="s">
        <v>9</v>
      </c>
      <c r="K25" s="2" t="s">
        <v>66</v>
      </c>
      <c r="L25" s="2" t="s">
        <v>27</v>
      </c>
      <c r="M25" s="2" t="s">
        <v>103</v>
      </c>
      <c r="N25" s="2" t="s">
        <v>103</v>
      </c>
      <c r="O25" s="2" t="s">
        <v>29</v>
      </c>
      <c r="P25" s="2" t="s">
        <v>29</v>
      </c>
      <c r="Q25" s="2" t="s">
        <v>29</v>
      </c>
      <c r="R25" s="2" t="s">
        <v>16</v>
      </c>
      <c r="S25" s="2" t="s">
        <v>16</v>
      </c>
    </row>
    <row r="26" spans="1:19">
      <c r="A26" s="2" t="s">
        <v>87</v>
      </c>
      <c r="B26" s="2" t="s">
        <v>2</v>
      </c>
      <c r="C26" s="2" t="s">
        <v>70</v>
      </c>
      <c r="D26" s="2" t="s">
        <v>71</v>
      </c>
      <c r="E26" s="2" t="s">
        <v>36</v>
      </c>
      <c r="F26" s="2" t="s">
        <v>37</v>
      </c>
      <c r="G26" s="2" t="s">
        <v>24</v>
      </c>
      <c r="H26" s="2" t="s">
        <v>7</v>
      </c>
      <c r="I26" s="2" t="s">
        <v>9</v>
      </c>
      <c r="J26" s="2" t="s">
        <v>9</v>
      </c>
      <c r="K26" s="2" t="s">
        <v>78</v>
      </c>
      <c r="L26" s="2" t="s">
        <v>27</v>
      </c>
      <c r="M26" s="2" t="s">
        <v>104</v>
      </c>
      <c r="N26" s="2" t="s">
        <v>104</v>
      </c>
      <c r="O26" s="2" t="s">
        <v>29</v>
      </c>
      <c r="P26" s="2" t="s">
        <v>29</v>
      </c>
      <c r="Q26" s="2" t="s">
        <v>29</v>
      </c>
      <c r="R26" s="2" t="s">
        <v>16</v>
      </c>
      <c r="S26" s="2" t="s">
        <v>16</v>
      </c>
    </row>
    <row r="27" spans="1:19">
      <c r="A27" s="2" t="s">
        <v>87</v>
      </c>
      <c r="B27" s="2" t="s">
        <v>2</v>
      </c>
      <c r="C27" s="2" t="s">
        <v>70</v>
      </c>
      <c r="D27" s="2" t="s">
        <v>71</v>
      </c>
      <c r="E27" s="2" t="s">
        <v>36</v>
      </c>
      <c r="F27" s="2" t="s">
        <v>37</v>
      </c>
      <c r="G27" s="2" t="s">
        <v>24</v>
      </c>
      <c r="H27" s="2" t="s">
        <v>7</v>
      </c>
      <c r="I27" s="2" t="s">
        <v>9</v>
      </c>
      <c r="J27" s="2" t="s">
        <v>9</v>
      </c>
      <c r="K27" s="2" t="s">
        <v>79</v>
      </c>
      <c r="L27" s="2" t="s">
        <v>27</v>
      </c>
      <c r="M27" s="2" t="s">
        <v>105</v>
      </c>
      <c r="N27" s="2" t="s">
        <v>105</v>
      </c>
      <c r="O27" s="2" t="s">
        <v>29</v>
      </c>
      <c r="P27" s="2" t="s">
        <v>29</v>
      </c>
      <c r="Q27" s="2" t="s">
        <v>29</v>
      </c>
      <c r="R27" s="2" t="s">
        <v>16</v>
      </c>
      <c r="S27" s="2" t="s">
        <v>16</v>
      </c>
    </row>
    <row r="28" spans="1:19">
      <c r="A28" s="2" t="s">
        <v>87</v>
      </c>
      <c r="B28" s="2" t="s">
        <v>2</v>
      </c>
      <c r="C28" s="2" t="s">
        <v>70</v>
      </c>
      <c r="D28" s="2" t="s">
        <v>71</v>
      </c>
      <c r="E28" s="2" t="s">
        <v>36</v>
      </c>
      <c r="F28" s="2" t="s">
        <v>37</v>
      </c>
      <c r="G28" s="2" t="s">
        <v>24</v>
      </c>
      <c r="H28" s="2" t="s">
        <v>7</v>
      </c>
      <c r="I28" s="2" t="s">
        <v>9</v>
      </c>
      <c r="J28" s="2" t="s">
        <v>9</v>
      </c>
      <c r="K28" s="2" t="s">
        <v>80</v>
      </c>
      <c r="L28" s="2" t="s">
        <v>27</v>
      </c>
      <c r="M28" s="2" t="s">
        <v>106</v>
      </c>
      <c r="N28" s="2" t="s">
        <v>106</v>
      </c>
      <c r="O28" s="2" t="s">
        <v>29</v>
      </c>
      <c r="P28" s="2" t="s">
        <v>29</v>
      </c>
      <c r="Q28" s="2" t="s">
        <v>29</v>
      </c>
      <c r="R28" s="2" t="s">
        <v>16</v>
      </c>
      <c r="S28" s="2" t="s">
        <v>16</v>
      </c>
    </row>
    <row r="29" spans="1:19">
      <c r="A29" s="2" t="s">
        <v>87</v>
      </c>
      <c r="B29" s="2" t="s">
        <v>2</v>
      </c>
      <c r="C29" s="2" t="s">
        <v>70</v>
      </c>
      <c r="D29" s="2" t="s">
        <v>71</v>
      </c>
      <c r="E29" s="2" t="s">
        <v>36</v>
      </c>
      <c r="F29" s="2" t="s">
        <v>37</v>
      </c>
      <c r="G29" s="2" t="s">
        <v>24</v>
      </c>
      <c r="H29" s="2" t="s">
        <v>7</v>
      </c>
      <c r="I29" s="2" t="s">
        <v>9</v>
      </c>
      <c r="J29" s="2" t="s">
        <v>9</v>
      </c>
      <c r="K29" s="2" t="s">
        <v>81</v>
      </c>
      <c r="L29" s="2" t="s">
        <v>27</v>
      </c>
      <c r="M29" s="2" t="s">
        <v>107</v>
      </c>
      <c r="N29" s="2" t="s">
        <v>107</v>
      </c>
      <c r="O29" s="2" t="s">
        <v>29</v>
      </c>
      <c r="P29" s="2" t="s">
        <v>29</v>
      </c>
      <c r="Q29" s="2" t="s">
        <v>29</v>
      </c>
      <c r="R29" s="2" t="s">
        <v>16</v>
      </c>
      <c r="S29" s="2" t="s">
        <v>16</v>
      </c>
    </row>
    <row r="30" spans="1:19">
      <c r="A30" s="2" t="s">
        <v>87</v>
      </c>
      <c r="B30" s="2" t="s">
        <v>2</v>
      </c>
      <c r="C30" s="2" t="s">
        <v>70</v>
      </c>
      <c r="D30" s="2" t="s">
        <v>71</v>
      </c>
      <c r="E30" s="2" t="s">
        <v>36</v>
      </c>
      <c r="F30" s="2" t="s">
        <v>37</v>
      </c>
      <c r="G30" s="2" t="s">
        <v>24</v>
      </c>
      <c r="H30" s="2" t="s">
        <v>7</v>
      </c>
      <c r="I30" s="2" t="s">
        <v>9</v>
      </c>
      <c r="J30" s="2" t="s">
        <v>9</v>
      </c>
      <c r="K30" s="2" t="s">
        <v>82</v>
      </c>
      <c r="L30" s="2" t="s">
        <v>27</v>
      </c>
      <c r="M30" s="2" t="s">
        <v>108</v>
      </c>
      <c r="N30" s="2" t="s">
        <v>108</v>
      </c>
      <c r="O30" s="2" t="s">
        <v>29</v>
      </c>
      <c r="P30" s="2" t="s">
        <v>29</v>
      </c>
      <c r="Q30" s="2" t="s">
        <v>29</v>
      </c>
      <c r="R30" s="2" t="s">
        <v>16</v>
      </c>
      <c r="S30" s="2" t="s">
        <v>16</v>
      </c>
    </row>
    <row r="31" spans="1:19">
      <c r="A31" s="2" t="s">
        <v>87</v>
      </c>
      <c r="B31" s="2" t="s">
        <v>2</v>
      </c>
      <c r="C31" s="2" t="s">
        <v>70</v>
      </c>
      <c r="D31" s="2" t="s">
        <v>71</v>
      </c>
      <c r="E31" s="2" t="s">
        <v>36</v>
      </c>
      <c r="F31" s="2" t="s">
        <v>37</v>
      </c>
      <c r="G31" s="2" t="s">
        <v>24</v>
      </c>
      <c r="H31" s="2" t="s">
        <v>7</v>
      </c>
      <c r="I31" s="2" t="s">
        <v>9</v>
      </c>
      <c r="J31" s="2" t="s">
        <v>9</v>
      </c>
      <c r="K31" s="2" t="s">
        <v>83</v>
      </c>
      <c r="L31" s="2" t="s">
        <v>27</v>
      </c>
      <c r="M31" s="2" t="s">
        <v>109</v>
      </c>
      <c r="N31" s="2" t="s">
        <v>109</v>
      </c>
      <c r="O31" s="2" t="s">
        <v>29</v>
      </c>
      <c r="P31" s="2" t="s">
        <v>29</v>
      </c>
      <c r="Q31" s="2" t="s">
        <v>29</v>
      </c>
      <c r="R31" s="2" t="s">
        <v>16</v>
      </c>
      <c r="S31" s="2" t="s">
        <v>16</v>
      </c>
    </row>
    <row r="32" spans="1:19">
      <c r="A32" s="2" t="s">
        <v>87</v>
      </c>
      <c r="B32" s="2" t="s">
        <v>2</v>
      </c>
      <c r="C32" s="2" t="s">
        <v>70</v>
      </c>
      <c r="D32" s="2" t="s">
        <v>71</v>
      </c>
      <c r="E32" s="2" t="s">
        <v>36</v>
      </c>
      <c r="F32" s="2" t="s">
        <v>37</v>
      </c>
      <c r="G32" s="2" t="s">
        <v>24</v>
      </c>
      <c r="H32" s="2" t="s">
        <v>7</v>
      </c>
      <c r="I32" s="2" t="s">
        <v>9</v>
      </c>
      <c r="J32" s="2" t="s">
        <v>9</v>
      </c>
      <c r="K32" s="2" t="s">
        <v>84</v>
      </c>
      <c r="L32" s="2" t="s">
        <v>27</v>
      </c>
      <c r="M32" s="2" t="s">
        <v>110</v>
      </c>
      <c r="N32" s="2" t="s">
        <v>110</v>
      </c>
      <c r="O32" s="2" t="s">
        <v>29</v>
      </c>
      <c r="P32" s="2" t="s">
        <v>29</v>
      </c>
      <c r="Q32" s="2" t="s">
        <v>29</v>
      </c>
      <c r="R32" s="2" t="s">
        <v>16</v>
      </c>
      <c r="S32" s="2" t="s">
        <v>16</v>
      </c>
    </row>
    <row r="33" spans="1:19">
      <c r="A33" s="2" t="s">
        <v>87</v>
      </c>
      <c r="B33" s="2" t="s">
        <v>2</v>
      </c>
      <c r="C33" s="2" t="s">
        <v>70</v>
      </c>
      <c r="D33" s="2" t="s">
        <v>71</v>
      </c>
      <c r="E33" s="2" t="s">
        <v>36</v>
      </c>
      <c r="F33" s="2" t="s">
        <v>37</v>
      </c>
      <c r="G33" s="2" t="s">
        <v>24</v>
      </c>
      <c r="H33" s="2" t="s">
        <v>7</v>
      </c>
      <c r="I33" s="2" t="s">
        <v>9</v>
      </c>
      <c r="J33" s="2" t="s">
        <v>9</v>
      </c>
      <c r="K33" s="2" t="s">
        <v>111</v>
      </c>
      <c r="L33" s="2" t="s">
        <v>27</v>
      </c>
      <c r="M33" s="2" t="s">
        <v>112</v>
      </c>
      <c r="N33" s="2" t="s">
        <v>112</v>
      </c>
      <c r="O33" s="2" t="s">
        <v>29</v>
      </c>
      <c r="P33" s="2" t="s">
        <v>29</v>
      </c>
      <c r="Q33" s="2" t="s">
        <v>29</v>
      </c>
      <c r="R33" s="2" t="s">
        <v>16</v>
      </c>
      <c r="S33" s="2" t="s">
        <v>16</v>
      </c>
    </row>
    <row r="34" spans="1:19">
      <c r="A34" s="2" t="s">
        <v>87</v>
      </c>
      <c r="B34" s="2" t="s">
        <v>2</v>
      </c>
      <c r="C34" s="2" t="s">
        <v>70</v>
      </c>
      <c r="D34" s="2" t="s">
        <v>71</v>
      </c>
      <c r="E34" s="2" t="s">
        <v>36</v>
      </c>
      <c r="F34" s="2" t="s">
        <v>37</v>
      </c>
      <c r="G34" s="2" t="s">
        <v>24</v>
      </c>
      <c r="H34" s="2" t="s">
        <v>7</v>
      </c>
      <c r="I34" s="2" t="s">
        <v>9</v>
      </c>
      <c r="J34" s="2" t="s">
        <v>9</v>
      </c>
      <c r="K34" s="2" t="s">
        <v>113</v>
      </c>
      <c r="L34" s="2" t="s">
        <v>27</v>
      </c>
      <c r="M34" s="2" t="s">
        <v>114</v>
      </c>
      <c r="N34" s="2" t="s">
        <v>114</v>
      </c>
      <c r="O34" s="2" t="s">
        <v>29</v>
      </c>
      <c r="P34" s="2" t="s">
        <v>29</v>
      </c>
      <c r="Q34" s="2" t="s">
        <v>29</v>
      </c>
      <c r="R34" s="2" t="s">
        <v>16</v>
      </c>
      <c r="S34" s="2" t="s">
        <v>16</v>
      </c>
    </row>
    <row r="35" spans="1:19">
      <c r="A35" s="2" t="s">
        <v>87</v>
      </c>
      <c r="B35" s="2" t="s">
        <v>2</v>
      </c>
      <c r="C35" s="2" t="s">
        <v>70</v>
      </c>
      <c r="D35" s="2" t="s">
        <v>71</v>
      </c>
      <c r="E35" s="2" t="s">
        <v>36</v>
      </c>
      <c r="F35" s="2" t="s">
        <v>37</v>
      </c>
      <c r="G35" s="2" t="s">
        <v>24</v>
      </c>
      <c r="H35" s="2" t="s">
        <v>7</v>
      </c>
      <c r="I35" s="2" t="s">
        <v>9</v>
      </c>
      <c r="J35" s="2" t="s">
        <v>9</v>
      </c>
      <c r="K35" s="2" t="s">
        <v>115</v>
      </c>
      <c r="L35" s="2" t="s">
        <v>27</v>
      </c>
      <c r="M35" s="2" t="s">
        <v>116</v>
      </c>
      <c r="N35" s="2" t="s">
        <v>116</v>
      </c>
      <c r="O35" s="2" t="s">
        <v>29</v>
      </c>
      <c r="P35" s="2" t="s">
        <v>29</v>
      </c>
      <c r="Q35" s="2" t="s">
        <v>29</v>
      </c>
      <c r="R35" s="2" t="s">
        <v>16</v>
      </c>
      <c r="S35" s="2" t="s">
        <v>16</v>
      </c>
    </row>
    <row r="36" spans="1:19">
      <c r="A36" s="2" t="s">
        <v>87</v>
      </c>
      <c r="B36" s="2" t="s">
        <v>2</v>
      </c>
      <c r="C36" s="2" t="s">
        <v>70</v>
      </c>
      <c r="D36" s="2" t="s">
        <v>71</v>
      </c>
      <c r="E36" s="2" t="s">
        <v>36</v>
      </c>
      <c r="F36" s="2" t="s">
        <v>37</v>
      </c>
      <c r="G36" s="2" t="s">
        <v>24</v>
      </c>
      <c r="H36" s="2" t="s">
        <v>7</v>
      </c>
      <c r="I36" s="2" t="s">
        <v>9</v>
      </c>
      <c r="J36" s="2" t="s">
        <v>9</v>
      </c>
      <c r="K36" s="2" t="s">
        <v>117</v>
      </c>
      <c r="L36" s="2" t="s">
        <v>27</v>
      </c>
      <c r="M36" s="2" t="s">
        <v>118</v>
      </c>
      <c r="N36" s="2" t="s">
        <v>118</v>
      </c>
      <c r="O36" s="2" t="s">
        <v>29</v>
      </c>
      <c r="P36" s="2" t="s">
        <v>29</v>
      </c>
      <c r="Q36" s="2" t="s">
        <v>29</v>
      </c>
      <c r="R36" s="2" t="s">
        <v>16</v>
      </c>
      <c r="S36" s="2" t="s">
        <v>16</v>
      </c>
    </row>
    <row r="37" spans="1:19">
      <c r="A37" s="2" t="s">
        <v>87</v>
      </c>
      <c r="B37" s="2" t="s">
        <v>2</v>
      </c>
      <c r="C37" s="2" t="s">
        <v>70</v>
      </c>
      <c r="D37" s="2" t="s">
        <v>71</v>
      </c>
      <c r="E37" s="2" t="s">
        <v>36</v>
      </c>
      <c r="F37" s="2" t="s">
        <v>37</v>
      </c>
      <c r="G37" s="2" t="s">
        <v>24</v>
      </c>
      <c r="H37" s="2" t="s">
        <v>7</v>
      </c>
      <c r="I37" s="2" t="s">
        <v>9</v>
      </c>
      <c r="J37" s="2" t="s">
        <v>9</v>
      </c>
      <c r="K37" s="2" t="s">
        <v>119</v>
      </c>
      <c r="L37" s="2" t="s">
        <v>27</v>
      </c>
      <c r="M37" s="2" t="s">
        <v>120</v>
      </c>
      <c r="N37" s="2" t="s">
        <v>120</v>
      </c>
      <c r="O37" s="2" t="s">
        <v>29</v>
      </c>
      <c r="P37" s="2" t="s">
        <v>29</v>
      </c>
      <c r="Q37" s="2" t="s">
        <v>29</v>
      </c>
      <c r="R37" s="2" t="s">
        <v>16</v>
      </c>
      <c r="S37" s="2" t="s">
        <v>16</v>
      </c>
    </row>
    <row r="38" spans="1:19">
      <c r="A38" s="2" t="s">
        <v>87</v>
      </c>
      <c r="B38" s="2" t="s">
        <v>2</v>
      </c>
      <c r="C38" s="2" t="s">
        <v>70</v>
      </c>
      <c r="D38" s="2" t="s">
        <v>71</v>
      </c>
      <c r="E38" s="2" t="s">
        <v>36</v>
      </c>
      <c r="F38" s="2" t="s">
        <v>37</v>
      </c>
      <c r="G38" s="2" t="s">
        <v>24</v>
      </c>
      <c r="H38" s="2" t="s">
        <v>7</v>
      </c>
      <c r="I38" s="2" t="s">
        <v>9</v>
      </c>
      <c r="J38" s="2" t="s">
        <v>9</v>
      </c>
      <c r="K38" s="2" t="s">
        <v>121</v>
      </c>
      <c r="L38" s="2" t="s">
        <v>27</v>
      </c>
      <c r="M38" s="2" t="s">
        <v>122</v>
      </c>
      <c r="N38" s="2" t="s">
        <v>122</v>
      </c>
      <c r="O38" s="2" t="s">
        <v>29</v>
      </c>
      <c r="P38" s="2" t="s">
        <v>29</v>
      </c>
      <c r="Q38" s="2" t="s">
        <v>29</v>
      </c>
      <c r="R38" s="2" t="s">
        <v>16</v>
      </c>
      <c r="S38" s="2" t="s">
        <v>16</v>
      </c>
    </row>
  </sheetData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J36"/>
  <sheetViews>
    <sheetView view="pageBreakPreview" topLeftCell="B1" zoomScale="90" zoomScaleNormal="100" zoomScaleSheetLayoutView="90" workbookViewId="0">
      <selection activeCell="B1" sqref="B1:J1"/>
    </sheetView>
  </sheetViews>
  <sheetFormatPr defaultRowHeight="24.95" customHeight="1"/>
  <cols>
    <col min="1" max="1" width="6" style="5" hidden="1" customWidth="1"/>
    <col min="2" max="2" width="23.625" style="7" customWidth="1"/>
    <col min="3" max="3" width="10.625" style="7" customWidth="1"/>
    <col min="4" max="5" width="10.625" style="5" customWidth="1"/>
    <col min="6" max="7" width="0" style="5" hidden="1" customWidth="1"/>
    <col min="8" max="10" width="8.625" style="5" customWidth="1"/>
    <col min="11" max="16384" width="9" style="5"/>
  </cols>
  <sheetData>
    <row r="1" spans="1:10" ht="24.95" customHeight="1">
      <c r="A1" s="5">
        <f>'1.수출(기본분류)'!A1</f>
        <v>201112</v>
      </c>
      <c r="B1" s="68" t="s">
        <v>203</v>
      </c>
      <c r="C1" s="68"/>
      <c r="D1" s="68"/>
      <c r="E1" s="68"/>
      <c r="F1" s="68"/>
      <c r="G1" s="68"/>
      <c r="H1" s="68"/>
      <c r="I1" s="68"/>
      <c r="J1" s="68"/>
    </row>
    <row r="2" spans="1:10" ht="24.95" hidden="1" customHeight="1">
      <c r="A2" s="6" t="s">
        <v>222</v>
      </c>
    </row>
    <row r="3" spans="1:10" ht="24.95" hidden="1" customHeight="1">
      <c r="A3" s="6" t="s">
        <v>227</v>
      </c>
    </row>
    <row r="4" spans="1:10" ht="24.95" hidden="1" customHeight="1">
      <c r="A4" s="6" t="s">
        <v>221</v>
      </c>
    </row>
    <row r="5" spans="1:10" ht="24.95" customHeight="1">
      <c r="J5" s="5" t="s">
        <v>162</v>
      </c>
    </row>
    <row r="6" spans="1:10" ht="20.25" customHeight="1">
      <c r="B6" s="66" t="s">
        <v>170</v>
      </c>
      <c r="C6" s="65" t="s">
        <v>164</v>
      </c>
      <c r="D6" s="63" t="s">
        <v>165</v>
      </c>
      <c r="E6" s="63"/>
      <c r="F6" s="8"/>
      <c r="G6" s="8"/>
      <c r="H6" s="63" t="s">
        <v>166</v>
      </c>
      <c r="I6" s="63"/>
      <c r="J6" s="64"/>
    </row>
    <row r="7" spans="1:10" ht="21" customHeight="1">
      <c r="B7" s="66"/>
      <c r="C7" s="65"/>
      <c r="D7" s="62" t="s">
        <v>284</v>
      </c>
      <c r="E7" s="62" t="s">
        <v>285</v>
      </c>
      <c r="F7" s="42" t="s">
        <v>231</v>
      </c>
      <c r="G7" s="42" t="s">
        <v>231</v>
      </c>
      <c r="H7" s="40" t="s">
        <v>167</v>
      </c>
      <c r="I7" s="40" t="s">
        <v>168</v>
      </c>
      <c r="J7" s="41" t="s">
        <v>169</v>
      </c>
    </row>
    <row r="8" spans="1:10" ht="24.95" customHeight="1">
      <c r="A8" s="6" t="s">
        <v>234</v>
      </c>
      <c r="B8" s="9" t="s">
        <v>126</v>
      </c>
      <c r="C8" s="46">
        <v>1000</v>
      </c>
      <c r="D8" s="60">
        <v>166.84</v>
      </c>
      <c r="E8" s="60">
        <v>167.18</v>
      </c>
      <c r="F8" s="47">
        <v>156.13999999999999</v>
      </c>
      <c r="G8" s="47">
        <v>156.13999999999999</v>
      </c>
      <c r="H8" s="48">
        <f>ROUND((E8-D8)/D8*100,1)</f>
        <v>0.2</v>
      </c>
      <c r="I8" s="48">
        <f>ROUND((E8-F8)/F8*100,1)</f>
        <v>7.1</v>
      </c>
      <c r="J8" s="49">
        <f>ROUND((E8-G8)/G8*100,1)</f>
        <v>7.1</v>
      </c>
    </row>
    <row r="9" spans="1:10" ht="24.95" customHeight="1">
      <c r="A9" s="6" t="s">
        <v>258</v>
      </c>
      <c r="B9" s="9" t="s">
        <v>128</v>
      </c>
      <c r="C9" s="46">
        <v>278.2</v>
      </c>
      <c r="D9" s="60">
        <v>246.8</v>
      </c>
      <c r="E9" s="60">
        <v>245.45</v>
      </c>
      <c r="F9" s="47">
        <v>207.53</v>
      </c>
      <c r="G9" s="47">
        <v>207.53</v>
      </c>
      <c r="H9" s="48">
        <f t="shared" ref="H9:H36" si="0">ROUND((E9-D9)/D9*100,1)</f>
        <v>-0.5</v>
      </c>
      <c r="I9" s="48">
        <f t="shared" ref="I9:I36" si="1">ROUND((E9-F9)/F9*100,1)</f>
        <v>18.3</v>
      </c>
      <c r="J9" s="49">
        <f t="shared" ref="J9:J36" si="2">ROUND((E9-G9)/G9*100,1)</f>
        <v>18.3</v>
      </c>
    </row>
    <row r="10" spans="1:10" ht="19.5" customHeight="1">
      <c r="A10" s="6" t="s">
        <v>259</v>
      </c>
      <c r="B10" s="12" t="s">
        <v>127</v>
      </c>
      <c r="C10" s="11">
        <v>30.2</v>
      </c>
      <c r="D10" s="43">
        <v>203.58</v>
      </c>
      <c r="E10" s="43">
        <v>195.76</v>
      </c>
      <c r="F10" s="20">
        <v>210.49</v>
      </c>
      <c r="G10" s="20">
        <v>210.49</v>
      </c>
      <c r="H10" s="16">
        <f t="shared" si="0"/>
        <v>-3.8</v>
      </c>
      <c r="I10" s="16">
        <f t="shared" si="1"/>
        <v>-7</v>
      </c>
      <c r="J10" s="17">
        <f t="shared" si="2"/>
        <v>-7</v>
      </c>
    </row>
    <row r="11" spans="1:10" ht="19.5" customHeight="1">
      <c r="A11" s="6" t="s">
        <v>260</v>
      </c>
      <c r="B11" s="12" t="s">
        <v>149</v>
      </c>
      <c r="C11" s="11">
        <v>248</v>
      </c>
      <c r="D11" s="43">
        <v>252.06</v>
      </c>
      <c r="E11" s="43">
        <v>251.5</v>
      </c>
      <c r="F11" s="20">
        <v>207.16</v>
      </c>
      <c r="G11" s="20">
        <v>207.16</v>
      </c>
      <c r="H11" s="16">
        <f t="shared" si="0"/>
        <v>-0.2</v>
      </c>
      <c r="I11" s="16">
        <f t="shared" si="1"/>
        <v>21.4</v>
      </c>
      <c r="J11" s="17">
        <f t="shared" si="2"/>
        <v>21.4</v>
      </c>
    </row>
    <row r="12" spans="1:10" ht="24.95" customHeight="1">
      <c r="A12" s="6" t="s">
        <v>261</v>
      </c>
      <c r="B12" s="9" t="s">
        <v>129</v>
      </c>
      <c r="C12" s="46">
        <v>556.70000000000005</v>
      </c>
      <c r="D12" s="60">
        <v>139.65</v>
      </c>
      <c r="E12" s="60">
        <v>140.69</v>
      </c>
      <c r="F12" s="47">
        <v>140.28</v>
      </c>
      <c r="G12" s="47">
        <v>140.28</v>
      </c>
      <c r="H12" s="48">
        <f t="shared" si="0"/>
        <v>0.7</v>
      </c>
      <c r="I12" s="48">
        <f t="shared" si="1"/>
        <v>0.3</v>
      </c>
      <c r="J12" s="49">
        <f t="shared" si="2"/>
        <v>0.3</v>
      </c>
    </row>
    <row r="13" spans="1:10" ht="19.5" customHeight="1">
      <c r="A13" s="6" t="s">
        <v>262</v>
      </c>
      <c r="B13" s="12" t="s">
        <v>134</v>
      </c>
      <c r="C13" s="11">
        <v>14.3</v>
      </c>
      <c r="D13" s="43">
        <v>220.59</v>
      </c>
      <c r="E13" s="43">
        <v>220.75</v>
      </c>
      <c r="F13" s="20">
        <v>227.23</v>
      </c>
      <c r="G13" s="20">
        <v>227.23</v>
      </c>
      <c r="H13" s="16">
        <f t="shared" si="0"/>
        <v>0.1</v>
      </c>
      <c r="I13" s="16">
        <f t="shared" si="1"/>
        <v>-2.9</v>
      </c>
      <c r="J13" s="17">
        <f t="shared" si="2"/>
        <v>-2.9</v>
      </c>
    </row>
    <row r="14" spans="1:10" ht="19.5" customHeight="1">
      <c r="A14" s="6" t="s">
        <v>263</v>
      </c>
      <c r="B14" s="12" t="s">
        <v>136</v>
      </c>
      <c r="C14" s="11">
        <v>12.3</v>
      </c>
      <c r="D14" s="43">
        <v>159.76</v>
      </c>
      <c r="E14" s="43">
        <v>161.31</v>
      </c>
      <c r="F14" s="20">
        <v>189.59</v>
      </c>
      <c r="G14" s="20">
        <v>189.59</v>
      </c>
      <c r="H14" s="16">
        <f t="shared" si="0"/>
        <v>1</v>
      </c>
      <c r="I14" s="16">
        <f t="shared" si="1"/>
        <v>-14.9</v>
      </c>
      <c r="J14" s="17">
        <f t="shared" si="2"/>
        <v>-14.9</v>
      </c>
    </row>
    <row r="15" spans="1:10" ht="19.5" customHeight="1">
      <c r="A15" s="6" t="s">
        <v>264</v>
      </c>
      <c r="B15" s="12" t="s">
        <v>152</v>
      </c>
      <c r="C15" s="11">
        <v>5.0999999999999996</v>
      </c>
      <c r="D15" s="43">
        <v>147.63</v>
      </c>
      <c r="E15" s="43">
        <v>149.96</v>
      </c>
      <c r="F15" s="20">
        <v>128.47</v>
      </c>
      <c r="G15" s="20">
        <v>128.47</v>
      </c>
      <c r="H15" s="16">
        <f t="shared" si="0"/>
        <v>1.6</v>
      </c>
      <c r="I15" s="16">
        <f t="shared" si="1"/>
        <v>16.7</v>
      </c>
      <c r="J15" s="17">
        <f t="shared" si="2"/>
        <v>16.7</v>
      </c>
    </row>
    <row r="16" spans="1:10" ht="19.5" customHeight="1">
      <c r="A16" s="6" t="s">
        <v>265</v>
      </c>
      <c r="B16" s="12" t="s">
        <v>153</v>
      </c>
      <c r="C16" s="11">
        <v>9.1</v>
      </c>
      <c r="D16" s="43">
        <v>141.38</v>
      </c>
      <c r="E16" s="43">
        <v>142.83000000000001</v>
      </c>
      <c r="F16" s="20">
        <v>162.66</v>
      </c>
      <c r="G16" s="20">
        <v>162.66</v>
      </c>
      <c r="H16" s="16">
        <f t="shared" si="0"/>
        <v>1</v>
      </c>
      <c r="I16" s="16">
        <f t="shared" si="1"/>
        <v>-12.2</v>
      </c>
      <c r="J16" s="17">
        <f t="shared" si="2"/>
        <v>-12.2</v>
      </c>
    </row>
    <row r="17" spans="1:10" ht="19.5" customHeight="1">
      <c r="A17" s="6" t="s">
        <v>266</v>
      </c>
      <c r="B17" s="12" t="s">
        <v>138</v>
      </c>
      <c r="C17" s="11">
        <v>138.1</v>
      </c>
      <c r="D17" s="43">
        <v>172.43</v>
      </c>
      <c r="E17" s="43">
        <v>173.17</v>
      </c>
      <c r="F17" s="20">
        <v>166.04</v>
      </c>
      <c r="G17" s="20">
        <v>166.04</v>
      </c>
      <c r="H17" s="16">
        <f t="shared" si="0"/>
        <v>0.4</v>
      </c>
      <c r="I17" s="16">
        <f t="shared" si="1"/>
        <v>4.3</v>
      </c>
      <c r="J17" s="17">
        <f t="shared" si="2"/>
        <v>4.3</v>
      </c>
    </row>
    <row r="18" spans="1:10" ht="19.5" customHeight="1">
      <c r="A18" s="6" t="s">
        <v>228</v>
      </c>
      <c r="B18" s="12" t="s">
        <v>139</v>
      </c>
      <c r="C18" s="11">
        <v>14</v>
      </c>
      <c r="D18" s="43">
        <v>111.02</v>
      </c>
      <c r="E18" s="43">
        <v>111.81</v>
      </c>
      <c r="F18" s="20">
        <v>116.65</v>
      </c>
      <c r="G18" s="20">
        <v>116.65</v>
      </c>
      <c r="H18" s="16">
        <f t="shared" si="0"/>
        <v>0.7</v>
      </c>
      <c r="I18" s="16">
        <f t="shared" si="1"/>
        <v>-4.0999999999999996</v>
      </c>
      <c r="J18" s="17">
        <f t="shared" si="2"/>
        <v>-4.0999999999999996</v>
      </c>
    </row>
    <row r="19" spans="1:10" ht="19.5" customHeight="1">
      <c r="A19" s="6" t="s">
        <v>223</v>
      </c>
      <c r="B19" s="12" t="s">
        <v>210</v>
      </c>
      <c r="C19" s="11">
        <v>98.7</v>
      </c>
      <c r="D19" s="43">
        <v>182.69</v>
      </c>
      <c r="E19" s="43">
        <v>183.3</v>
      </c>
      <c r="F19" s="20">
        <v>192.7</v>
      </c>
      <c r="G19" s="20">
        <v>192.7</v>
      </c>
      <c r="H19" s="16">
        <f t="shared" si="0"/>
        <v>0.3</v>
      </c>
      <c r="I19" s="16">
        <f t="shared" si="1"/>
        <v>-4.9000000000000004</v>
      </c>
      <c r="J19" s="17">
        <f t="shared" si="2"/>
        <v>-4.9000000000000004</v>
      </c>
    </row>
    <row r="20" spans="1:10" ht="19.5" customHeight="1">
      <c r="A20" s="6" t="s">
        <v>267</v>
      </c>
      <c r="B20" s="12" t="s">
        <v>140</v>
      </c>
      <c r="C20" s="11">
        <v>8.6</v>
      </c>
      <c r="D20" s="43">
        <v>165.66</v>
      </c>
      <c r="E20" s="43">
        <v>167.29</v>
      </c>
      <c r="F20" s="20">
        <v>153.49</v>
      </c>
      <c r="G20" s="20">
        <v>153.49</v>
      </c>
      <c r="H20" s="16">
        <f t="shared" si="0"/>
        <v>1</v>
      </c>
      <c r="I20" s="16">
        <f t="shared" si="1"/>
        <v>9</v>
      </c>
      <c r="J20" s="17">
        <f t="shared" si="2"/>
        <v>9</v>
      </c>
    </row>
    <row r="21" spans="1:10" ht="19.5" customHeight="1">
      <c r="A21" s="6" t="s">
        <v>268</v>
      </c>
      <c r="B21" s="12" t="s">
        <v>141</v>
      </c>
      <c r="C21" s="11">
        <v>19.100000000000001</v>
      </c>
      <c r="D21" s="43">
        <v>146.88</v>
      </c>
      <c r="E21" s="43">
        <v>147.87</v>
      </c>
      <c r="F21" s="20">
        <v>135.30000000000001</v>
      </c>
      <c r="G21" s="20">
        <v>135.30000000000001</v>
      </c>
      <c r="H21" s="16">
        <f t="shared" si="0"/>
        <v>0.7</v>
      </c>
      <c r="I21" s="16">
        <f t="shared" si="1"/>
        <v>9.3000000000000007</v>
      </c>
      <c r="J21" s="17">
        <f t="shared" si="2"/>
        <v>9.3000000000000007</v>
      </c>
    </row>
    <row r="22" spans="1:10" ht="19.5" customHeight="1">
      <c r="A22" s="6" t="s">
        <v>269</v>
      </c>
      <c r="B22" s="12" t="s">
        <v>154</v>
      </c>
      <c r="C22" s="11">
        <v>40.1</v>
      </c>
      <c r="D22" s="43">
        <v>155.65</v>
      </c>
      <c r="E22" s="43">
        <v>157</v>
      </c>
      <c r="F22" s="20">
        <v>145.27000000000001</v>
      </c>
      <c r="G22" s="20">
        <v>145.27000000000001</v>
      </c>
      <c r="H22" s="16">
        <f t="shared" si="0"/>
        <v>0.9</v>
      </c>
      <c r="I22" s="16">
        <f t="shared" si="1"/>
        <v>8.1</v>
      </c>
      <c r="J22" s="17">
        <f t="shared" si="2"/>
        <v>8.1</v>
      </c>
    </row>
    <row r="23" spans="1:10" ht="31.5" customHeight="1">
      <c r="A23" s="6" t="s">
        <v>270</v>
      </c>
      <c r="B23" s="12" t="s">
        <v>142</v>
      </c>
      <c r="C23" s="11">
        <v>154.6</v>
      </c>
      <c r="D23" s="43">
        <v>65.58</v>
      </c>
      <c r="E23" s="43">
        <v>66.27</v>
      </c>
      <c r="F23" s="20">
        <v>66.52</v>
      </c>
      <c r="G23" s="20">
        <v>66.52</v>
      </c>
      <c r="H23" s="16">
        <f t="shared" si="0"/>
        <v>1.1000000000000001</v>
      </c>
      <c r="I23" s="16">
        <f t="shared" si="1"/>
        <v>-0.4</v>
      </c>
      <c r="J23" s="17">
        <f t="shared" si="2"/>
        <v>-0.4</v>
      </c>
    </row>
    <row r="24" spans="1:10" ht="19.5" customHeight="1">
      <c r="A24" s="6" t="s">
        <v>271</v>
      </c>
      <c r="B24" s="12" t="s">
        <v>143</v>
      </c>
      <c r="C24" s="11">
        <v>8.1999999999999993</v>
      </c>
      <c r="D24" s="43">
        <v>61.46</v>
      </c>
      <c r="E24" s="43">
        <v>63.08</v>
      </c>
      <c r="F24" s="20">
        <v>63.88</v>
      </c>
      <c r="G24" s="20">
        <v>63.88</v>
      </c>
      <c r="H24" s="16">
        <f t="shared" si="0"/>
        <v>2.6</v>
      </c>
      <c r="I24" s="16">
        <f t="shared" si="1"/>
        <v>-1.3</v>
      </c>
      <c r="J24" s="17">
        <f t="shared" si="2"/>
        <v>-1.3</v>
      </c>
    </row>
    <row r="25" spans="1:10" ht="19.5" customHeight="1">
      <c r="A25" s="6" t="s">
        <v>272</v>
      </c>
      <c r="B25" s="12" t="s">
        <v>144</v>
      </c>
      <c r="C25" s="11">
        <v>19.600000000000001</v>
      </c>
      <c r="D25" s="43">
        <v>130.05000000000001</v>
      </c>
      <c r="E25" s="43">
        <v>128.83000000000001</v>
      </c>
      <c r="F25" s="20">
        <v>127.09</v>
      </c>
      <c r="G25" s="20">
        <v>127.09</v>
      </c>
      <c r="H25" s="16">
        <f t="shared" si="0"/>
        <v>-0.9</v>
      </c>
      <c r="I25" s="16">
        <f t="shared" si="1"/>
        <v>1.4</v>
      </c>
      <c r="J25" s="17">
        <f t="shared" si="2"/>
        <v>1.4</v>
      </c>
    </row>
    <row r="26" spans="1:10" ht="19.5" customHeight="1">
      <c r="A26" s="6" t="s">
        <v>273</v>
      </c>
      <c r="B26" s="12" t="s">
        <v>145</v>
      </c>
      <c r="C26" s="11">
        <v>15</v>
      </c>
      <c r="D26" s="43">
        <v>235.79</v>
      </c>
      <c r="E26" s="43">
        <v>247.54</v>
      </c>
      <c r="F26" s="20">
        <v>251.75</v>
      </c>
      <c r="G26" s="20">
        <v>251.75</v>
      </c>
      <c r="H26" s="16">
        <f t="shared" si="0"/>
        <v>5</v>
      </c>
      <c r="I26" s="16">
        <f t="shared" si="1"/>
        <v>-1.7</v>
      </c>
      <c r="J26" s="17">
        <f t="shared" si="2"/>
        <v>-1.7</v>
      </c>
    </row>
    <row r="27" spans="1:10" ht="24.95" customHeight="1">
      <c r="A27" s="6" t="s">
        <v>274</v>
      </c>
      <c r="B27" s="9" t="s">
        <v>130</v>
      </c>
      <c r="C27" s="46">
        <v>98.6</v>
      </c>
      <c r="D27" s="60">
        <v>119.65</v>
      </c>
      <c r="E27" s="60">
        <v>120.52</v>
      </c>
      <c r="F27" s="47">
        <v>118.22</v>
      </c>
      <c r="G27" s="47">
        <v>118.22</v>
      </c>
      <c r="H27" s="48">
        <f t="shared" si="0"/>
        <v>0.7</v>
      </c>
      <c r="I27" s="48">
        <f t="shared" si="1"/>
        <v>1.9</v>
      </c>
      <c r="J27" s="49">
        <f t="shared" si="2"/>
        <v>1.9</v>
      </c>
    </row>
    <row r="28" spans="1:10" ht="19.5" customHeight="1">
      <c r="A28" s="6" t="s">
        <v>275</v>
      </c>
      <c r="B28" s="12" t="s">
        <v>140</v>
      </c>
      <c r="C28" s="11">
        <v>0.4</v>
      </c>
      <c r="D28" s="43">
        <v>161.19999999999999</v>
      </c>
      <c r="E28" s="43">
        <v>163.12</v>
      </c>
      <c r="F28" s="20">
        <v>158.49</v>
      </c>
      <c r="G28" s="20">
        <v>158.49</v>
      </c>
      <c r="H28" s="16">
        <f t="shared" si="0"/>
        <v>1.2</v>
      </c>
      <c r="I28" s="16">
        <f t="shared" si="1"/>
        <v>2.9</v>
      </c>
      <c r="J28" s="17">
        <f t="shared" si="2"/>
        <v>2.9</v>
      </c>
    </row>
    <row r="29" spans="1:10" ht="19.5" customHeight="1">
      <c r="A29" s="6" t="s">
        <v>276</v>
      </c>
      <c r="B29" s="12" t="s">
        <v>141</v>
      </c>
      <c r="C29" s="11">
        <v>68.400000000000006</v>
      </c>
      <c r="D29" s="43">
        <v>125.88</v>
      </c>
      <c r="E29" s="43">
        <v>126.75</v>
      </c>
      <c r="F29" s="20">
        <v>123.41</v>
      </c>
      <c r="G29" s="20">
        <v>123.41</v>
      </c>
      <c r="H29" s="16">
        <f t="shared" si="0"/>
        <v>0.7</v>
      </c>
      <c r="I29" s="16">
        <f t="shared" si="1"/>
        <v>2.7</v>
      </c>
      <c r="J29" s="17">
        <f t="shared" si="2"/>
        <v>2.7</v>
      </c>
    </row>
    <row r="30" spans="1:10" ht="19.5" customHeight="1">
      <c r="A30" s="6" t="s">
        <v>277</v>
      </c>
      <c r="B30" s="12" t="s">
        <v>154</v>
      </c>
      <c r="C30" s="11">
        <v>0.1</v>
      </c>
      <c r="D30" s="43">
        <v>118.66</v>
      </c>
      <c r="E30" s="43">
        <v>117.82</v>
      </c>
      <c r="F30" s="20">
        <v>116.49</v>
      </c>
      <c r="G30" s="20">
        <v>116.49</v>
      </c>
      <c r="H30" s="16">
        <f t="shared" si="0"/>
        <v>-0.7</v>
      </c>
      <c r="I30" s="16">
        <f t="shared" si="1"/>
        <v>1.1000000000000001</v>
      </c>
      <c r="J30" s="17">
        <f t="shared" si="2"/>
        <v>1.1000000000000001</v>
      </c>
    </row>
    <row r="31" spans="1:10" ht="27" customHeight="1">
      <c r="A31" s="6" t="s">
        <v>278</v>
      </c>
      <c r="B31" s="12" t="s">
        <v>142</v>
      </c>
      <c r="C31" s="11">
        <v>11.6</v>
      </c>
      <c r="D31" s="43">
        <v>86.4</v>
      </c>
      <c r="E31" s="43">
        <v>87.38</v>
      </c>
      <c r="F31" s="20">
        <v>88.27</v>
      </c>
      <c r="G31" s="20">
        <v>88.27</v>
      </c>
      <c r="H31" s="16">
        <f t="shared" si="0"/>
        <v>1.1000000000000001</v>
      </c>
      <c r="I31" s="16">
        <f t="shared" si="1"/>
        <v>-1</v>
      </c>
      <c r="J31" s="17">
        <f t="shared" si="2"/>
        <v>-1</v>
      </c>
    </row>
    <row r="32" spans="1:10" ht="19.5" customHeight="1">
      <c r="A32" s="6" t="s">
        <v>279</v>
      </c>
      <c r="B32" s="12" t="s">
        <v>143</v>
      </c>
      <c r="C32" s="11">
        <v>17.3</v>
      </c>
      <c r="D32" s="43">
        <v>117</v>
      </c>
      <c r="E32" s="43">
        <v>117.81</v>
      </c>
      <c r="F32" s="20">
        <v>117.49</v>
      </c>
      <c r="G32" s="20">
        <v>117.49</v>
      </c>
      <c r="H32" s="16">
        <f t="shared" si="0"/>
        <v>0.7</v>
      </c>
      <c r="I32" s="16">
        <f t="shared" si="1"/>
        <v>0.3</v>
      </c>
      <c r="J32" s="17">
        <f t="shared" si="2"/>
        <v>0.3</v>
      </c>
    </row>
    <row r="33" spans="1:10" ht="19.5" customHeight="1">
      <c r="A33" s="6" t="s">
        <v>280</v>
      </c>
      <c r="B33" s="12" t="s">
        <v>144</v>
      </c>
      <c r="C33" s="11">
        <v>0.8</v>
      </c>
      <c r="D33" s="43">
        <v>106.17</v>
      </c>
      <c r="E33" s="43">
        <v>106.17</v>
      </c>
      <c r="F33" s="20">
        <v>105</v>
      </c>
      <c r="G33" s="20">
        <v>105</v>
      </c>
      <c r="H33" s="16">
        <f t="shared" si="0"/>
        <v>0</v>
      </c>
      <c r="I33" s="16">
        <f t="shared" si="1"/>
        <v>1.1000000000000001</v>
      </c>
      <c r="J33" s="17">
        <f t="shared" si="2"/>
        <v>1.1000000000000001</v>
      </c>
    </row>
    <row r="34" spans="1:10" ht="24.95" customHeight="1">
      <c r="A34" s="6" t="s">
        <v>281</v>
      </c>
      <c r="B34" s="9" t="s">
        <v>131</v>
      </c>
      <c r="C34" s="46">
        <v>66.5</v>
      </c>
      <c r="D34" s="60">
        <v>129.83000000000001</v>
      </c>
      <c r="E34" s="60">
        <v>130.66999999999999</v>
      </c>
      <c r="F34" s="47">
        <v>130.12</v>
      </c>
      <c r="G34" s="47">
        <v>130.12</v>
      </c>
      <c r="H34" s="48">
        <f t="shared" si="0"/>
        <v>0.6</v>
      </c>
      <c r="I34" s="48">
        <f t="shared" si="1"/>
        <v>0.4</v>
      </c>
      <c r="J34" s="49">
        <f t="shared" si="2"/>
        <v>0.4</v>
      </c>
    </row>
    <row r="35" spans="1:10" ht="20.25" customHeight="1">
      <c r="A35" s="6" t="s">
        <v>282</v>
      </c>
      <c r="B35" s="12" t="s">
        <v>133</v>
      </c>
      <c r="C35" s="11">
        <v>45.6</v>
      </c>
      <c r="D35" s="43">
        <v>118.74</v>
      </c>
      <c r="E35" s="43">
        <v>119.52</v>
      </c>
      <c r="F35" s="20">
        <v>117.81</v>
      </c>
      <c r="G35" s="20">
        <v>117.81</v>
      </c>
      <c r="H35" s="16">
        <f t="shared" si="0"/>
        <v>0.7</v>
      </c>
      <c r="I35" s="16">
        <f t="shared" si="1"/>
        <v>1.5</v>
      </c>
      <c r="J35" s="17">
        <f t="shared" si="2"/>
        <v>1.5</v>
      </c>
    </row>
    <row r="36" spans="1:10" ht="20.25" customHeight="1">
      <c r="A36" s="6" t="s">
        <v>283</v>
      </c>
      <c r="B36" s="13" t="s">
        <v>135</v>
      </c>
      <c r="C36" s="15">
        <v>20.9</v>
      </c>
      <c r="D36" s="61">
        <v>154.03</v>
      </c>
      <c r="E36" s="61">
        <v>155</v>
      </c>
      <c r="F36" s="21">
        <v>156.99</v>
      </c>
      <c r="G36" s="21">
        <v>156.99</v>
      </c>
      <c r="H36" s="18">
        <f t="shared" si="0"/>
        <v>0.6</v>
      </c>
      <c r="I36" s="18">
        <f t="shared" si="1"/>
        <v>-1.3</v>
      </c>
      <c r="J36" s="19">
        <f t="shared" si="2"/>
        <v>-1.3</v>
      </c>
    </row>
  </sheetData>
  <mergeCells count="5">
    <mergeCell ref="H6:J6"/>
    <mergeCell ref="D6:E6"/>
    <mergeCell ref="C6:C7"/>
    <mergeCell ref="B6:B7"/>
    <mergeCell ref="B1:J1"/>
  </mergeCells>
  <phoneticPr fontId="1" type="noConversion"/>
  <pageMargins left="0.7" right="0.57999999999999996" top="0.75" bottom="0.75" header="0.3" footer="0.3"/>
  <pageSetup paperSize="9" orientation="portrait" horizontalDpi="200" verticalDpi="20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G91"/>
  <sheetViews>
    <sheetView view="pageBreakPreview" zoomScale="90" zoomScaleNormal="100" zoomScaleSheetLayoutView="90" workbookViewId="0">
      <pane xSplit="1" ySplit="7" topLeftCell="B8" activePane="bottomRight" state="frozen"/>
      <selection pane="topRight" activeCell="B1" sqref="B1"/>
      <selection pane="bottomLeft" activeCell="A7" sqref="A7"/>
      <selection pane="bottomRight" activeCell="B10" sqref="B10"/>
    </sheetView>
  </sheetViews>
  <sheetFormatPr defaultRowHeight="24.95" customHeight="1"/>
  <cols>
    <col min="1" max="1" width="9" style="1"/>
    <col min="2" max="7" width="10.625" style="1" customWidth="1"/>
    <col min="8" max="16384" width="9" style="1"/>
  </cols>
  <sheetData>
    <row r="1" spans="1:7" ht="15" customHeight="1">
      <c r="A1" s="51"/>
    </row>
    <row r="2" spans="1:7" ht="24.95" customHeight="1">
      <c r="A2" s="72" t="s">
        <v>185</v>
      </c>
      <c r="B2" s="72"/>
      <c r="C2" s="72"/>
      <c r="D2" s="72"/>
      <c r="E2" s="72"/>
      <c r="F2" s="72"/>
      <c r="G2" s="72"/>
    </row>
    <row r="3" spans="1:7" ht="15.75" customHeight="1">
      <c r="A3" s="3"/>
      <c r="B3" s="4"/>
      <c r="C3" s="4"/>
      <c r="D3" s="4"/>
      <c r="E3" s="4"/>
      <c r="F3" s="4"/>
      <c r="G3" s="4"/>
    </row>
    <row r="4" spans="1:7" ht="24.95" customHeight="1">
      <c r="A4" s="22"/>
      <c r="B4" s="23"/>
      <c r="C4" s="23"/>
      <c r="D4" s="23"/>
      <c r="E4" s="23"/>
      <c r="F4" s="23"/>
      <c r="G4" s="24" t="s">
        <v>123</v>
      </c>
    </row>
    <row r="5" spans="1:7" ht="24.95" customHeight="1">
      <c r="A5" s="69" t="s">
        <v>171</v>
      </c>
      <c r="B5" s="70" t="s">
        <v>172</v>
      </c>
      <c r="C5" s="70"/>
      <c r="D5" s="70"/>
      <c r="E5" s="70" t="s">
        <v>173</v>
      </c>
      <c r="F5" s="70"/>
      <c r="G5" s="71"/>
    </row>
    <row r="6" spans="1:7" ht="24.95" customHeight="1">
      <c r="A6" s="69"/>
      <c r="B6" s="25" t="s">
        <v>174</v>
      </c>
      <c r="C6" s="26" t="s">
        <v>175</v>
      </c>
      <c r="D6" s="26" t="s">
        <v>186</v>
      </c>
      <c r="E6" s="25" t="s">
        <v>174</v>
      </c>
      <c r="F6" s="26" t="s">
        <v>175</v>
      </c>
      <c r="G6" s="27" t="s">
        <v>186</v>
      </c>
    </row>
    <row r="7" spans="1:7" ht="24.95" hidden="1" customHeight="1" thickTop="1">
      <c r="A7" s="28">
        <v>1999</v>
      </c>
      <c r="B7" s="29">
        <v>116.47</v>
      </c>
      <c r="C7" s="30"/>
      <c r="D7" s="30"/>
      <c r="E7" s="29">
        <v>82.91</v>
      </c>
      <c r="F7" s="31"/>
      <c r="G7" s="32"/>
    </row>
    <row r="8" spans="1:7" ht="18" hidden="1" customHeight="1">
      <c r="A8" s="33">
        <v>2000</v>
      </c>
      <c r="B8" s="34">
        <v>115.28</v>
      </c>
      <c r="C8" s="16">
        <v>-1</v>
      </c>
      <c r="D8" s="35"/>
      <c r="E8" s="34">
        <v>89.26</v>
      </c>
      <c r="F8" s="16">
        <v>7.7</v>
      </c>
      <c r="G8" s="17"/>
    </row>
    <row r="9" spans="1:7" ht="18" hidden="1" customHeight="1">
      <c r="A9" s="33">
        <v>2001</v>
      </c>
      <c r="B9" s="34">
        <v>110.89</v>
      </c>
      <c r="C9" s="16">
        <v>-3.8</v>
      </c>
      <c r="D9" s="35"/>
      <c r="E9" s="34">
        <v>92.42</v>
      </c>
      <c r="F9" s="16">
        <v>3.5</v>
      </c>
      <c r="G9" s="17"/>
    </row>
    <row r="10" spans="1:7" ht="18" customHeight="1">
      <c r="A10" s="33">
        <v>2002</v>
      </c>
      <c r="B10" s="34">
        <v>103.15</v>
      </c>
      <c r="C10" s="16">
        <v>-7</v>
      </c>
      <c r="D10" s="35"/>
      <c r="E10" s="34">
        <v>86.69</v>
      </c>
      <c r="F10" s="16">
        <v>-6.2</v>
      </c>
      <c r="G10" s="17"/>
    </row>
    <row r="11" spans="1:7" ht="18" customHeight="1">
      <c r="A11" s="33">
        <v>2003</v>
      </c>
      <c r="B11" s="34">
        <v>100.88</v>
      </c>
      <c r="C11" s="16">
        <v>-2.2000000000000002</v>
      </c>
      <c r="D11" s="35"/>
      <c r="E11" s="34">
        <v>88.24</v>
      </c>
      <c r="F11" s="16">
        <v>1.8</v>
      </c>
      <c r="G11" s="17"/>
    </row>
    <row r="12" spans="1:7" ht="18" customHeight="1">
      <c r="A12" s="33">
        <v>2004</v>
      </c>
      <c r="B12" s="34">
        <v>107.13</v>
      </c>
      <c r="C12" s="16">
        <v>6.2</v>
      </c>
      <c r="D12" s="35"/>
      <c r="E12" s="34">
        <v>97.2</v>
      </c>
      <c r="F12" s="16">
        <v>10.199999999999999</v>
      </c>
      <c r="G12" s="17"/>
    </row>
    <row r="13" spans="1:7" ht="18" customHeight="1">
      <c r="A13" s="33">
        <v>2005</v>
      </c>
      <c r="B13" s="34">
        <v>100</v>
      </c>
      <c r="C13" s="16">
        <v>-6.7</v>
      </c>
      <c r="D13" s="35"/>
      <c r="E13" s="34">
        <v>100</v>
      </c>
      <c r="F13" s="16">
        <v>2.9</v>
      </c>
      <c r="G13" s="17"/>
    </row>
    <row r="14" spans="1:7" ht="18" customHeight="1">
      <c r="A14" s="33">
        <v>2006</v>
      </c>
      <c r="B14" s="34">
        <v>91.79</v>
      </c>
      <c r="C14" s="16">
        <v>-8.1999999999999993</v>
      </c>
      <c r="D14" s="35"/>
      <c r="E14" s="34">
        <v>100.93</v>
      </c>
      <c r="F14" s="16">
        <v>0.9</v>
      </c>
      <c r="G14" s="17"/>
    </row>
    <row r="15" spans="1:7" ht="18" customHeight="1">
      <c r="A15" s="33">
        <v>2007</v>
      </c>
      <c r="B15" s="34">
        <v>89.83</v>
      </c>
      <c r="C15" s="16">
        <v>-2.1</v>
      </c>
      <c r="D15" s="35"/>
      <c r="E15" s="34">
        <v>105.47</v>
      </c>
      <c r="F15" s="16">
        <v>4.5</v>
      </c>
      <c r="G15" s="17"/>
    </row>
    <row r="16" spans="1:7" ht="17.25" customHeight="1">
      <c r="A16" s="33">
        <v>2008</v>
      </c>
      <c r="B16" s="34">
        <v>109.45</v>
      </c>
      <c r="C16" s="16">
        <v>21.8</v>
      </c>
      <c r="D16" s="35"/>
      <c r="E16" s="34">
        <v>143.65</v>
      </c>
      <c r="F16" s="16">
        <v>36.200000000000003</v>
      </c>
      <c r="G16" s="17"/>
    </row>
    <row r="17" spans="1:7" ht="17.25" customHeight="1">
      <c r="A17" s="33">
        <v>2009</v>
      </c>
      <c r="B17" s="34">
        <v>109.23</v>
      </c>
      <c r="C17" s="16">
        <v>-0.2</v>
      </c>
      <c r="D17" s="35"/>
      <c r="E17" s="34">
        <v>137.69999999999999</v>
      </c>
      <c r="F17" s="16">
        <v>-4.0999999999999996</v>
      </c>
      <c r="G17" s="17"/>
    </row>
    <row r="18" spans="1:7" ht="17.25" customHeight="1">
      <c r="A18" s="33">
        <v>2010</v>
      </c>
      <c r="B18" s="34">
        <v>106.42666666666666</v>
      </c>
      <c r="C18" s="16">
        <v>-2.6</v>
      </c>
      <c r="D18" s="35"/>
      <c r="E18" s="34">
        <v>145.01</v>
      </c>
      <c r="F18" s="16">
        <v>5.3</v>
      </c>
      <c r="G18" s="17"/>
    </row>
    <row r="19" spans="1:7" ht="17.25" customHeight="1">
      <c r="A19" s="33">
        <v>2011</v>
      </c>
      <c r="B19" s="34">
        <v>111.13</v>
      </c>
      <c r="C19" s="16">
        <v>4.4193184665497265</v>
      </c>
      <c r="D19" s="35"/>
      <c r="E19" s="34">
        <v>164.43</v>
      </c>
      <c r="F19" s="16">
        <v>13.392179849665542</v>
      </c>
      <c r="G19" s="17"/>
    </row>
    <row r="20" spans="1:7" ht="6.75" customHeight="1">
      <c r="A20" s="36"/>
      <c r="B20" s="37"/>
      <c r="C20" s="16"/>
      <c r="D20" s="35"/>
      <c r="E20" s="37"/>
      <c r="F20" s="16"/>
      <c r="G20" s="17"/>
    </row>
    <row r="21" spans="1:7" ht="18" hidden="1" customHeight="1">
      <c r="A21" s="33">
        <v>200602</v>
      </c>
      <c r="B21" s="38">
        <v>92.02</v>
      </c>
      <c r="C21" s="16"/>
      <c r="D21" s="35"/>
      <c r="E21" s="38">
        <v>97.96</v>
      </c>
      <c r="F21" s="16"/>
      <c r="G21" s="17"/>
    </row>
    <row r="22" spans="1:7" ht="18" hidden="1" customHeight="1">
      <c r="A22" s="33">
        <v>200603</v>
      </c>
      <c r="B22" s="38">
        <v>92</v>
      </c>
      <c r="C22" s="16">
        <v>0</v>
      </c>
      <c r="D22" s="35"/>
      <c r="E22" s="38">
        <v>98.36</v>
      </c>
      <c r="F22" s="16">
        <v>0.40832993058391764</v>
      </c>
      <c r="G22" s="17"/>
    </row>
    <row r="23" spans="1:7" ht="18" hidden="1" customHeight="1">
      <c r="A23" s="33">
        <v>200604</v>
      </c>
      <c r="B23" s="38">
        <v>90.91</v>
      </c>
      <c r="C23" s="16">
        <v>-1.2</v>
      </c>
      <c r="D23" s="35"/>
      <c r="E23" s="38">
        <v>99.8</v>
      </c>
      <c r="F23" s="16">
        <v>1.4640097600650648</v>
      </c>
      <c r="G23" s="17"/>
    </row>
    <row r="24" spans="1:7" ht="18" hidden="1" customHeight="1">
      <c r="A24" s="33">
        <v>200605</v>
      </c>
      <c r="B24" s="38">
        <v>90.65</v>
      </c>
      <c r="C24" s="16">
        <v>-0.3</v>
      </c>
      <c r="D24" s="35"/>
      <c r="E24" s="38">
        <v>101.64</v>
      </c>
      <c r="F24" s="16">
        <v>1.8436873747495024</v>
      </c>
      <c r="G24" s="17"/>
    </row>
    <row r="25" spans="1:7" ht="18" hidden="1" customHeight="1">
      <c r="A25" s="33">
        <v>200606</v>
      </c>
      <c r="B25" s="38">
        <v>91.99</v>
      </c>
      <c r="C25" s="16">
        <v>1.5</v>
      </c>
      <c r="D25" s="35"/>
      <c r="E25" s="38">
        <v>102.56</v>
      </c>
      <c r="F25" s="16">
        <v>0.9051554506099978</v>
      </c>
      <c r="G25" s="17"/>
    </row>
    <row r="26" spans="1:7" ht="18" hidden="1" customHeight="1">
      <c r="A26" s="33">
        <v>200607</v>
      </c>
      <c r="B26" s="38">
        <v>92</v>
      </c>
      <c r="C26" s="16">
        <v>0</v>
      </c>
      <c r="D26" s="35"/>
      <c r="E26" s="38">
        <v>104</v>
      </c>
      <c r="F26" s="16">
        <v>1.4040561622464875</v>
      </c>
      <c r="G26" s="17"/>
    </row>
    <row r="27" spans="1:7" ht="18" hidden="1" customHeight="1">
      <c r="A27" s="33">
        <v>200608</v>
      </c>
      <c r="B27" s="38">
        <v>93.83</v>
      </c>
      <c r="C27" s="16">
        <v>2</v>
      </c>
      <c r="D27" s="35"/>
      <c r="E27" s="38">
        <v>105.9</v>
      </c>
      <c r="F27" s="16">
        <v>1.8269230769230822</v>
      </c>
      <c r="G27" s="17"/>
    </row>
    <row r="28" spans="1:7" ht="18" hidden="1" customHeight="1">
      <c r="A28" s="33">
        <v>200609</v>
      </c>
      <c r="B28" s="38">
        <v>93.19</v>
      </c>
      <c r="C28" s="16">
        <v>-0.7</v>
      </c>
      <c r="D28" s="35"/>
      <c r="E28" s="38">
        <v>102.22</v>
      </c>
      <c r="F28" s="16">
        <v>-3.4749763928234243</v>
      </c>
      <c r="G28" s="17"/>
    </row>
    <row r="29" spans="1:7" ht="18" hidden="1" customHeight="1">
      <c r="A29" s="33">
        <v>200610</v>
      </c>
      <c r="B29" s="38">
        <v>92.11</v>
      </c>
      <c r="C29" s="16">
        <v>-1.2</v>
      </c>
      <c r="D29" s="35"/>
      <c r="E29" s="38">
        <v>100.94</v>
      </c>
      <c r="F29" s="16">
        <v>-1.2522011348072797</v>
      </c>
      <c r="G29" s="17"/>
    </row>
    <row r="30" spans="1:7" ht="18" hidden="1" customHeight="1">
      <c r="A30" s="33">
        <v>200611</v>
      </c>
      <c r="B30" s="38">
        <v>89.94</v>
      </c>
      <c r="C30" s="16">
        <v>-2.4</v>
      </c>
      <c r="D30" s="35"/>
      <c r="E30" s="38">
        <v>99.34</v>
      </c>
      <c r="F30" s="16">
        <v>-1.5851000594412468</v>
      </c>
      <c r="G30" s="17"/>
    </row>
    <row r="31" spans="1:7" ht="18" hidden="1" customHeight="1">
      <c r="A31" s="33">
        <v>200612</v>
      </c>
      <c r="B31" s="38">
        <v>88.98</v>
      </c>
      <c r="C31" s="16">
        <v>-1.1000000000000001</v>
      </c>
      <c r="D31" s="35"/>
      <c r="E31" s="38">
        <v>99.42</v>
      </c>
      <c r="F31" s="16">
        <v>8.0531507952484691E-2</v>
      </c>
      <c r="G31" s="17"/>
    </row>
    <row r="32" spans="1:7" ht="18" hidden="1" customHeight="1">
      <c r="A32" s="33">
        <v>200701</v>
      </c>
      <c r="B32" s="38">
        <v>88.56</v>
      </c>
      <c r="C32" s="16">
        <v>-0.5</v>
      </c>
      <c r="D32" s="35"/>
      <c r="E32" s="38">
        <v>97.69</v>
      </c>
      <c r="F32" s="16">
        <v>-1.740092536712939</v>
      </c>
      <c r="G32" s="17"/>
    </row>
    <row r="33" spans="1:7" ht="18" hidden="1" customHeight="1">
      <c r="A33" s="33">
        <v>200702</v>
      </c>
      <c r="B33" s="34">
        <v>88.14</v>
      </c>
      <c r="C33" s="16">
        <v>-0.5</v>
      </c>
      <c r="D33" s="16">
        <v>-4.2</v>
      </c>
      <c r="E33" s="34">
        <v>99.48</v>
      </c>
      <c r="F33" s="16">
        <v>1.8323267478759404</v>
      </c>
      <c r="G33" s="17">
        <v>1.6</v>
      </c>
    </row>
    <row r="34" spans="1:7" ht="16.5" hidden="1" customHeight="1">
      <c r="A34" s="33">
        <v>200703</v>
      </c>
      <c r="B34" s="34">
        <v>88.92</v>
      </c>
      <c r="C34" s="16">
        <v>0.9</v>
      </c>
      <c r="D34" s="16">
        <v>-3.3</v>
      </c>
      <c r="E34" s="34">
        <v>102.72</v>
      </c>
      <c r="F34" s="16">
        <f>ROUND(3.25693606755126,1)</f>
        <v>3.3</v>
      </c>
      <c r="G34" s="17">
        <v>4.4000000000000004</v>
      </c>
    </row>
    <row r="35" spans="1:7" ht="16.5" hidden="1" customHeight="1">
      <c r="A35" s="33">
        <v>200704</v>
      </c>
      <c r="B35" s="34">
        <v>89.23</v>
      </c>
      <c r="C35" s="16">
        <v>0.3</v>
      </c>
      <c r="D35" s="16">
        <v>-1.8</v>
      </c>
      <c r="E35" s="34">
        <v>103.95</v>
      </c>
      <c r="F35" s="16">
        <f>ROUND(1.19742990654206,1)</f>
        <v>1.2</v>
      </c>
      <c r="G35" s="17">
        <v>4.2</v>
      </c>
    </row>
    <row r="36" spans="1:7" ht="16.5" hidden="1" customHeight="1">
      <c r="A36" s="33">
        <v>200705</v>
      </c>
      <c r="B36" s="34">
        <v>89.34</v>
      </c>
      <c r="C36" s="16">
        <v>0.1</v>
      </c>
      <c r="D36" s="16">
        <v>-1.4</v>
      </c>
      <c r="E36" s="34">
        <v>104.47</v>
      </c>
      <c r="F36" s="16">
        <f>ROUND(0.500240500240496,1)</f>
        <v>0.5</v>
      </c>
      <c r="G36" s="17">
        <v>2.8</v>
      </c>
    </row>
    <row r="37" spans="1:7" ht="16.5" hidden="1" customHeight="1">
      <c r="A37" s="33">
        <v>200706</v>
      </c>
      <c r="B37" s="34">
        <v>89.46</v>
      </c>
      <c r="C37" s="16">
        <v>0.1</v>
      </c>
      <c r="D37" s="16">
        <v>-2.8</v>
      </c>
      <c r="E37" s="34">
        <v>104.16</v>
      </c>
      <c r="F37" s="16">
        <f>ROUND(-0.296735905044513,1)</f>
        <v>-0.3</v>
      </c>
      <c r="G37" s="17">
        <v>1.6</v>
      </c>
    </row>
    <row r="38" spans="1:7" ht="16.5" hidden="1" customHeight="1">
      <c r="A38" s="33">
        <v>200707</v>
      </c>
      <c r="B38" s="34">
        <v>89.58</v>
      </c>
      <c r="C38" s="16">
        <v>0.1</v>
      </c>
      <c r="D38" s="16">
        <v>-2.6</v>
      </c>
      <c r="E38" s="34">
        <v>104.13</v>
      </c>
      <c r="F38" s="16">
        <f>ROUND(-0.0288018433179734,1)</f>
        <v>0</v>
      </c>
      <c r="G38" s="17">
        <v>0.1</v>
      </c>
    </row>
    <row r="39" spans="1:7" ht="16.5" hidden="1" customHeight="1">
      <c r="A39" s="33">
        <v>200708</v>
      </c>
      <c r="B39" s="34">
        <v>90.61</v>
      </c>
      <c r="C39" s="16">
        <v>1.1000000000000001</v>
      </c>
      <c r="D39" s="16">
        <v>-3.4</v>
      </c>
      <c r="E39" s="34">
        <v>105.13</v>
      </c>
      <c r="F39" s="16">
        <f>ROUND(0.960338038989724,1)</f>
        <v>1</v>
      </c>
      <c r="G39" s="17">
        <v>-0.7</v>
      </c>
    </row>
    <row r="40" spans="1:7" ht="16.5" hidden="1" customHeight="1">
      <c r="A40" s="33">
        <v>200709</v>
      </c>
      <c r="B40" s="34">
        <v>90.75</v>
      </c>
      <c r="C40" s="16">
        <v>0.2</v>
      </c>
      <c r="D40" s="16">
        <v>-2.6</v>
      </c>
      <c r="E40" s="34">
        <v>107.55</v>
      </c>
      <c r="F40" s="16">
        <f>ROUND(2.301911918577,1)</f>
        <v>2.2999999999999998</v>
      </c>
      <c r="G40" s="17">
        <v>5.2</v>
      </c>
    </row>
    <row r="41" spans="1:7" ht="16.5" hidden="1" customHeight="1">
      <c r="A41" s="33">
        <v>200710</v>
      </c>
      <c r="B41" s="34">
        <v>89.82</v>
      </c>
      <c r="C41" s="16">
        <v>-1</v>
      </c>
      <c r="D41" s="16">
        <v>-2.5</v>
      </c>
      <c r="E41" s="34">
        <v>108.55</v>
      </c>
      <c r="F41" s="16">
        <f>ROUND(0.929800092980009,1)</f>
        <v>0.9</v>
      </c>
      <c r="G41" s="17">
        <v>7.5</v>
      </c>
    </row>
    <row r="42" spans="1:7" ht="16.5" hidden="1" customHeight="1">
      <c r="A42" s="33">
        <v>200711</v>
      </c>
      <c r="B42" s="34">
        <v>91.53</v>
      </c>
      <c r="C42" s="16">
        <v>1.9</v>
      </c>
      <c r="D42" s="16">
        <v>1.8</v>
      </c>
      <c r="E42" s="34">
        <v>112.96</v>
      </c>
      <c r="F42" s="16">
        <f>ROUND(4.06264394288346,1)</f>
        <v>4.0999999999999996</v>
      </c>
      <c r="G42" s="17">
        <v>13.7</v>
      </c>
    </row>
    <row r="43" spans="1:7" ht="16.5" hidden="1" customHeight="1">
      <c r="A43" s="33">
        <v>200712</v>
      </c>
      <c r="B43" s="34">
        <v>92.01</v>
      </c>
      <c r="C43" s="16">
        <v>0.5</v>
      </c>
      <c r="D43" s="16">
        <v>3.4</v>
      </c>
      <c r="E43" s="34">
        <v>114.88</v>
      </c>
      <c r="F43" s="16">
        <f>ROUND(1.69971671388102,1)</f>
        <v>1.7</v>
      </c>
      <c r="G43" s="17">
        <v>15.6</v>
      </c>
    </row>
    <row r="44" spans="1:7" ht="16.5" hidden="1" customHeight="1">
      <c r="A44" s="33">
        <v>200801</v>
      </c>
      <c r="B44" s="34">
        <v>93.69</v>
      </c>
      <c r="C44" s="16">
        <v>1.8</v>
      </c>
      <c r="D44" s="16">
        <v>5.8</v>
      </c>
      <c r="E44" s="34">
        <v>118.37</v>
      </c>
      <c r="F44" s="16">
        <f>ROUND(3.03795264623956,1)</f>
        <v>3</v>
      </c>
      <c r="G44" s="17">
        <v>21.2</v>
      </c>
    </row>
    <row r="45" spans="1:7" ht="16.5" hidden="1" customHeight="1">
      <c r="A45" s="44" t="s">
        <v>176</v>
      </c>
      <c r="B45" s="34">
        <v>94.8</v>
      </c>
      <c r="C45" s="16">
        <v>1.2</v>
      </c>
      <c r="D45" s="16">
        <v>7.6</v>
      </c>
      <c r="E45" s="34">
        <v>121.59</v>
      </c>
      <c r="F45" s="16">
        <f>ROUND(2.72028385570668,1)</f>
        <v>2.7</v>
      </c>
      <c r="G45" s="17">
        <v>22.2</v>
      </c>
    </row>
    <row r="46" spans="1:7" ht="16.5" hidden="1" customHeight="1">
      <c r="A46" s="44" t="s">
        <v>187</v>
      </c>
      <c r="B46" s="34">
        <v>100.81</v>
      </c>
      <c r="C46" s="16">
        <v>6.3</v>
      </c>
      <c r="D46" s="16">
        <v>13.4</v>
      </c>
      <c r="E46" s="34">
        <v>131.51</v>
      </c>
      <c r="F46" s="16">
        <f>ROUND(8.15856567151903,1)</f>
        <v>8.1999999999999993</v>
      </c>
      <c r="G46" s="17">
        <v>28</v>
      </c>
    </row>
    <row r="47" spans="1:7" ht="16.5" hidden="1" customHeight="1">
      <c r="A47" s="44" t="s">
        <v>177</v>
      </c>
      <c r="B47" s="34">
        <v>103.27</v>
      </c>
      <c r="C47" s="16">
        <v>2.4</v>
      </c>
      <c r="D47" s="16">
        <v>15.7</v>
      </c>
      <c r="E47" s="34">
        <v>136.51</v>
      </c>
      <c r="F47" s="16">
        <f>ROUND(3.80199224393582,1)</f>
        <v>3.8</v>
      </c>
      <c r="G47" s="17">
        <v>31.3</v>
      </c>
    </row>
    <row r="48" spans="1:7" ht="16.5" hidden="1" customHeight="1">
      <c r="A48" s="44" t="s">
        <v>188</v>
      </c>
      <c r="B48" s="34">
        <v>110.74</v>
      </c>
      <c r="C48" s="16">
        <v>7.2</v>
      </c>
      <c r="D48" s="16">
        <v>24</v>
      </c>
      <c r="E48" s="34">
        <v>151.08000000000001</v>
      </c>
      <c r="F48" s="16">
        <f>ROUND(10.6732107537909,1)</f>
        <v>10.7</v>
      </c>
      <c r="G48" s="17">
        <v>44.6</v>
      </c>
    </row>
    <row r="49" spans="1:7" ht="16.5" hidden="1" customHeight="1">
      <c r="A49" s="44" t="s">
        <v>189</v>
      </c>
      <c r="B49" s="34">
        <v>111.98</v>
      </c>
      <c r="C49" s="16">
        <v>1.1000000000000001</v>
      </c>
      <c r="D49" s="16">
        <v>25.2</v>
      </c>
      <c r="E49" s="34">
        <v>155.15</v>
      </c>
      <c r="F49" s="16">
        <f>ROUND(2.69393698702674,1)</f>
        <v>2.7</v>
      </c>
      <c r="G49" s="17">
        <v>49</v>
      </c>
    </row>
    <row r="50" spans="1:7" ht="16.5" hidden="1" customHeight="1">
      <c r="A50" s="44" t="s">
        <v>190</v>
      </c>
      <c r="B50" s="34">
        <v>112.1</v>
      </c>
      <c r="C50" s="16">
        <v>0.1</v>
      </c>
      <c r="D50" s="16">
        <v>25.1</v>
      </c>
      <c r="E50" s="34">
        <v>156.83000000000001</v>
      </c>
      <c r="F50" s="16">
        <f>ROUND(1.08282307444409,1)</f>
        <v>1.1000000000000001</v>
      </c>
      <c r="G50" s="17">
        <v>50.6</v>
      </c>
    </row>
    <row r="51" spans="1:7" ht="16.5" hidden="1" customHeight="1">
      <c r="A51" s="44" t="s">
        <v>191</v>
      </c>
      <c r="B51" s="34">
        <v>110.49</v>
      </c>
      <c r="C51" s="16">
        <v>-1.4</v>
      </c>
      <c r="D51" s="16">
        <v>21.9</v>
      </c>
      <c r="E51" s="34">
        <v>149.93</v>
      </c>
      <c r="F51" s="16">
        <f>ROUND(-4.39966843078493,1)</f>
        <v>-4.4000000000000004</v>
      </c>
      <c r="G51" s="17">
        <v>42.6</v>
      </c>
    </row>
    <row r="52" spans="1:7" ht="16.5" hidden="1" customHeight="1">
      <c r="A52" s="44" t="s">
        <v>192</v>
      </c>
      <c r="B52" s="34">
        <v>115.58</v>
      </c>
      <c r="C52" s="16">
        <v>4.5999999999999996</v>
      </c>
      <c r="D52" s="16">
        <v>27.4</v>
      </c>
      <c r="E52" s="34">
        <v>153.41</v>
      </c>
      <c r="F52" s="16">
        <f>ROUND(2.321083172147,1)</f>
        <v>2.2999999999999998</v>
      </c>
      <c r="G52" s="17">
        <v>42.6</v>
      </c>
    </row>
    <row r="53" spans="1:7" ht="16.5" hidden="1" customHeight="1">
      <c r="A53" s="44" t="s">
        <v>193</v>
      </c>
      <c r="B53" s="34">
        <v>124.51</v>
      </c>
      <c r="C53" s="16">
        <v>7.7</v>
      </c>
      <c r="D53" s="16">
        <v>38.6</v>
      </c>
      <c r="E53" s="34">
        <v>159.69999999999999</v>
      </c>
      <c r="F53" s="16">
        <f>ROUND(4.10012385111791,1)</f>
        <v>4.0999999999999996</v>
      </c>
      <c r="G53" s="17">
        <v>47.1</v>
      </c>
    </row>
    <row r="54" spans="1:7" ht="16.5" hidden="1" customHeight="1">
      <c r="A54" s="44" t="s">
        <v>194</v>
      </c>
      <c r="B54" s="34">
        <v>120.37</v>
      </c>
      <c r="C54" s="16">
        <v>-3.3</v>
      </c>
      <c r="D54" s="16">
        <v>31.5</v>
      </c>
      <c r="E54" s="34">
        <v>149.11000000000001</v>
      </c>
      <c r="F54" s="16">
        <f>ROUND(-6.63118346900437,1)</f>
        <v>-6.6</v>
      </c>
      <c r="G54" s="17">
        <v>32</v>
      </c>
    </row>
    <row r="55" spans="1:7" ht="16.5" hidden="1" customHeight="1">
      <c r="A55" s="44" t="s">
        <v>181</v>
      </c>
      <c r="B55" s="34">
        <v>115.04</v>
      </c>
      <c r="C55" s="16">
        <v>-4.4000000000000004</v>
      </c>
      <c r="D55" s="16">
        <v>25</v>
      </c>
      <c r="E55" s="34">
        <v>140.62</v>
      </c>
      <c r="F55" s="16">
        <f>ROUND(-5.69378311313796,1)</f>
        <v>-5.7</v>
      </c>
      <c r="G55" s="17">
        <v>22.4</v>
      </c>
    </row>
    <row r="56" spans="1:7" ht="16.5" hidden="1" customHeight="1">
      <c r="A56" s="44" t="s">
        <v>182</v>
      </c>
      <c r="B56" s="34">
        <v>111.12</v>
      </c>
      <c r="C56" s="16">
        <v>-3.4</v>
      </c>
      <c r="D56" s="16">
        <v>18.600000000000001</v>
      </c>
      <c r="E56" s="34">
        <v>138.11000000000001</v>
      </c>
      <c r="F56" s="16">
        <f>ROUND(-1.78495235386146,1)</f>
        <v>-1.8</v>
      </c>
      <c r="G56" s="17">
        <v>16.7</v>
      </c>
    </row>
    <row r="57" spans="1:7" ht="16.5" hidden="1" customHeight="1">
      <c r="A57" s="44" t="s">
        <v>195</v>
      </c>
      <c r="B57" s="34">
        <v>111.12</v>
      </c>
      <c r="C57" s="16">
        <v>-3.4</v>
      </c>
      <c r="D57" s="16">
        <v>18.600000000000001</v>
      </c>
      <c r="E57" s="34">
        <v>138.11000000000001</v>
      </c>
      <c r="F57" s="16">
        <f>ROUND(-1.78495235386146,1)</f>
        <v>-1.8</v>
      </c>
      <c r="G57" s="17">
        <v>16.7</v>
      </c>
    </row>
    <row r="58" spans="1:7" ht="16.5" hidden="1" customHeight="1">
      <c r="A58" s="44" t="s">
        <v>207</v>
      </c>
      <c r="B58" s="34">
        <v>118.4</v>
      </c>
      <c r="C58" s="16">
        <v>1.6</v>
      </c>
      <c r="D58" s="16">
        <v>17.399999999999999</v>
      </c>
      <c r="E58" s="34">
        <v>145.38999999999999</v>
      </c>
      <c r="F58" s="16">
        <v>1.3</v>
      </c>
      <c r="G58" s="17">
        <v>10.6</v>
      </c>
    </row>
    <row r="59" spans="1:7" ht="15.75" hidden="1" customHeight="1">
      <c r="A59" s="44" t="s">
        <v>211</v>
      </c>
      <c r="B59" s="34">
        <v>111.24</v>
      </c>
      <c r="C59" s="16">
        <v>-6</v>
      </c>
      <c r="D59" s="16">
        <v>7.7</v>
      </c>
      <c r="E59" s="34">
        <v>134.09</v>
      </c>
      <c r="F59" s="16">
        <v>-7.8</v>
      </c>
      <c r="G59" s="17">
        <v>-1.8</v>
      </c>
    </row>
    <row r="60" spans="1:7" ht="16.5" hidden="1" customHeight="1">
      <c r="A60" s="44" t="s">
        <v>212</v>
      </c>
      <c r="B60" s="34">
        <v>106.25</v>
      </c>
      <c r="C60" s="16">
        <v>-4.5</v>
      </c>
      <c r="D60" s="16">
        <v>-4.0999999999999996</v>
      </c>
      <c r="E60" s="34">
        <v>130.03</v>
      </c>
      <c r="F60" s="16">
        <v>-3</v>
      </c>
      <c r="G60" s="17">
        <v>-13.9</v>
      </c>
    </row>
    <row r="61" spans="1:7" ht="16.5" hidden="1" customHeight="1">
      <c r="A61" s="44" t="s">
        <v>214</v>
      </c>
      <c r="B61" s="34">
        <v>108.26</v>
      </c>
      <c r="C61" s="16">
        <v>1.9</v>
      </c>
      <c r="D61" s="16">
        <v>-3.3</v>
      </c>
      <c r="E61" s="34">
        <v>136.68</v>
      </c>
      <c r="F61" s="16">
        <v>5.0999999999999996</v>
      </c>
      <c r="G61" s="17">
        <v>-11.9</v>
      </c>
    </row>
    <row r="62" spans="1:7" ht="16.5" hidden="1" customHeight="1">
      <c r="A62" s="44" t="s">
        <v>215</v>
      </c>
      <c r="B62" s="34">
        <v>109.03</v>
      </c>
      <c r="C62" s="16">
        <v>0.7</v>
      </c>
      <c r="D62" s="16">
        <v>-2.7</v>
      </c>
      <c r="E62" s="34">
        <v>136.63999999999999</v>
      </c>
      <c r="F62" s="16">
        <v>0</v>
      </c>
      <c r="G62" s="17">
        <v>-12.9</v>
      </c>
    </row>
    <row r="63" spans="1:7" ht="16.5" hidden="1" customHeight="1">
      <c r="A63" s="44" t="s">
        <v>217</v>
      </c>
      <c r="B63" s="34">
        <v>109.26</v>
      </c>
      <c r="C63" s="16">
        <v>0.2</v>
      </c>
      <c r="D63" s="16">
        <v>-1.1000000000000001</v>
      </c>
      <c r="E63" s="34">
        <v>139.46</v>
      </c>
      <c r="F63" s="16">
        <v>2.1</v>
      </c>
      <c r="G63" s="17">
        <v>-7</v>
      </c>
    </row>
    <row r="64" spans="1:7" ht="16.5" hidden="1" customHeight="1">
      <c r="A64" s="44" t="s">
        <v>220</v>
      </c>
      <c r="B64" s="34">
        <v>107.29</v>
      </c>
      <c r="C64" s="16">
        <v>-1.8</v>
      </c>
      <c r="D64" s="16">
        <v>-7.2</v>
      </c>
      <c r="E64" s="34">
        <v>136.77000000000001</v>
      </c>
      <c r="F64" s="16">
        <v>-1.9</v>
      </c>
      <c r="G64" s="17">
        <v>-10.8</v>
      </c>
    </row>
    <row r="65" spans="1:7" ht="16.5" hidden="1" customHeight="1">
      <c r="A65" s="44" t="s">
        <v>224</v>
      </c>
      <c r="B65" s="34">
        <v>104.02</v>
      </c>
      <c r="C65" s="16">
        <v>-3</v>
      </c>
      <c r="D65" s="16">
        <v>-16.5</v>
      </c>
      <c r="E65" s="34">
        <v>135.25</v>
      </c>
      <c r="F65" s="16">
        <v>-1.1000000000000001</v>
      </c>
      <c r="G65" s="17">
        <v>-15.3</v>
      </c>
    </row>
    <row r="66" spans="1:7" ht="16.5" hidden="1" customHeight="1">
      <c r="A66" s="44" t="s">
        <v>229</v>
      </c>
      <c r="B66" s="34">
        <v>104.02</v>
      </c>
      <c r="C66" s="16">
        <v>-3</v>
      </c>
      <c r="D66" s="16">
        <v>-16.5</v>
      </c>
      <c r="E66" s="34">
        <v>135.25</v>
      </c>
      <c r="F66" s="16">
        <v>-1.1000000000000001</v>
      </c>
      <c r="G66" s="17">
        <v>-15.3</v>
      </c>
    </row>
    <row r="67" spans="1:7" ht="16.5" customHeight="1">
      <c r="A67" s="44" t="s">
        <v>286</v>
      </c>
      <c r="B67" s="34">
        <v>105.12</v>
      </c>
      <c r="C67" s="16">
        <v>0.8</v>
      </c>
      <c r="D67" s="16">
        <v>-8.6</v>
      </c>
      <c r="E67" s="34">
        <v>138.59</v>
      </c>
      <c r="F67" s="16">
        <v>0.5</v>
      </c>
      <c r="G67" s="17">
        <v>-1.4</v>
      </c>
    </row>
    <row r="68" spans="1:7" ht="16.5" customHeight="1">
      <c r="A68" s="44" t="s">
        <v>184</v>
      </c>
      <c r="B68" s="34">
        <v>103.47</v>
      </c>
      <c r="C68" s="16">
        <v>-1.6</v>
      </c>
      <c r="D68" s="16">
        <v>-6.9</v>
      </c>
      <c r="E68" s="34">
        <v>136.87</v>
      </c>
      <c r="F68" s="16">
        <v>-1.2</v>
      </c>
      <c r="G68" s="17">
        <v>-0.9</v>
      </c>
    </row>
    <row r="69" spans="1:7" ht="17.25" customHeight="1">
      <c r="A69" s="45" t="s">
        <v>183</v>
      </c>
      <c r="B69" s="34">
        <v>104.66</v>
      </c>
      <c r="C69" s="16">
        <v>1.2</v>
      </c>
      <c r="D69" s="16">
        <v>-10.199999999999999</v>
      </c>
      <c r="E69" s="34">
        <v>137.59</v>
      </c>
      <c r="F69" s="16">
        <v>0.5</v>
      </c>
      <c r="G69" s="17">
        <v>-4.0999999999999996</v>
      </c>
    </row>
    <row r="70" spans="1:7" ht="17.25" customHeight="1">
      <c r="A70" s="45" t="s">
        <v>196</v>
      </c>
      <c r="B70" s="34">
        <v>103.99</v>
      </c>
      <c r="C70" s="16">
        <v>-0.6</v>
      </c>
      <c r="D70" s="16">
        <v>-12.2</v>
      </c>
      <c r="E70" s="43">
        <v>139.19999999999999</v>
      </c>
      <c r="F70" s="16">
        <v>1.2</v>
      </c>
      <c r="G70" s="17">
        <v>-4.3</v>
      </c>
    </row>
    <row r="71" spans="1:7" ht="16.5" customHeight="1">
      <c r="A71" s="44" t="s">
        <v>197</v>
      </c>
      <c r="B71" s="34">
        <v>103.8</v>
      </c>
      <c r="C71" s="16">
        <v>-0.18270987594960486</v>
      </c>
      <c r="D71" s="16">
        <v>-6.6882416396979449</v>
      </c>
      <c r="E71" s="43">
        <v>140.91999999999999</v>
      </c>
      <c r="F71" s="16">
        <v>1.2356321839080531</v>
      </c>
      <c r="G71" s="17">
        <v>5.0935938548735793</v>
      </c>
    </row>
    <row r="72" spans="1:7" ht="16.5" customHeight="1">
      <c r="A72" s="45" t="s">
        <v>198</v>
      </c>
      <c r="B72" s="34">
        <v>106.69</v>
      </c>
      <c r="C72" s="16">
        <v>2.8</v>
      </c>
      <c r="D72" s="16">
        <v>0.4</v>
      </c>
      <c r="E72" s="43">
        <v>144.69999999999999</v>
      </c>
      <c r="F72" s="16">
        <v>2.7</v>
      </c>
      <c r="G72" s="17">
        <v>11.3</v>
      </c>
    </row>
    <row r="73" spans="1:7" ht="16.5" customHeight="1">
      <c r="A73" s="45" t="s">
        <v>199</v>
      </c>
      <c r="B73" s="34">
        <v>109.87</v>
      </c>
      <c r="C73" s="16">
        <v>3</v>
      </c>
      <c r="D73" s="16">
        <v>1.5</v>
      </c>
      <c r="E73" s="43">
        <v>147.63999999999999</v>
      </c>
      <c r="F73" s="16">
        <v>2</v>
      </c>
      <c r="G73" s="17">
        <v>8</v>
      </c>
    </row>
    <row r="74" spans="1:7" ht="16.5" customHeight="1">
      <c r="A74" s="44" t="s">
        <v>200</v>
      </c>
      <c r="B74" s="34">
        <v>109.39</v>
      </c>
      <c r="C74" s="52">
        <v>-0.43687994903067739</v>
      </c>
      <c r="D74" s="52">
        <v>0.33018435293039605</v>
      </c>
      <c r="E74" s="53">
        <v>146.94999999999999</v>
      </c>
      <c r="F74" s="16">
        <v>-0.46735302086154951</v>
      </c>
      <c r="G74" s="54">
        <v>7.5453747072599553</v>
      </c>
    </row>
    <row r="75" spans="1:7" ht="16.5" customHeight="1">
      <c r="A75" s="45" t="s">
        <v>201</v>
      </c>
      <c r="B75" s="34">
        <v>107.38</v>
      </c>
      <c r="C75" s="52">
        <v>-1.8374622908858274</v>
      </c>
      <c r="D75" s="52">
        <v>-1.7206663005674638</v>
      </c>
      <c r="E75" s="53">
        <v>147.35</v>
      </c>
      <c r="F75" s="16">
        <v>0.27220142905750588</v>
      </c>
      <c r="G75" s="55">
        <v>5.657536211099945</v>
      </c>
    </row>
    <row r="76" spans="1:7" ht="16.5" customHeight="1">
      <c r="A76" s="45" t="s">
        <v>178</v>
      </c>
      <c r="B76" s="34">
        <v>106.91</v>
      </c>
      <c r="C76" s="52">
        <v>-0.43769789532501768</v>
      </c>
      <c r="D76" s="52">
        <v>-0.35418025911082562</v>
      </c>
      <c r="E76" s="53">
        <v>147.41</v>
      </c>
      <c r="F76" s="16">
        <v>4.0719375636233401E-2</v>
      </c>
      <c r="G76" s="55">
        <v>7.7794838049279669</v>
      </c>
    </row>
    <row r="77" spans="1:7" ht="16.5" customHeight="1">
      <c r="A77" s="45" t="s">
        <v>179</v>
      </c>
      <c r="B77" s="34">
        <v>105.04</v>
      </c>
      <c r="C77" s="52">
        <v>-1.7491347862688134</v>
      </c>
      <c r="D77" s="52">
        <v>0.98058065756585489</v>
      </c>
      <c r="E77" s="53">
        <v>146.13999999999999</v>
      </c>
      <c r="F77" s="16">
        <v>-0.86154263618479776</v>
      </c>
      <c r="G77" s="55">
        <v>8.0517560073936956</v>
      </c>
    </row>
    <row r="78" spans="1:7" ht="16.5" customHeight="1">
      <c r="A78" s="45" t="s">
        <v>180</v>
      </c>
      <c r="B78" s="34">
        <v>106.3</v>
      </c>
      <c r="C78" s="52">
        <v>1.1995430312261801</v>
      </c>
      <c r="D78" s="52">
        <v>1.9370924434215508</v>
      </c>
      <c r="E78" s="53">
        <v>149.19</v>
      </c>
      <c r="F78" s="16">
        <v>2.0870398248255206</v>
      </c>
      <c r="G78" s="55">
        <v>8.210633205193286</v>
      </c>
    </row>
    <row r="79" spans="1:7" ht="16.5" customHeight="1">
      <c r="A79" s="45" t="s">
        <v>181</v>
      </c>
      <c r="B79" s="34">
        <v>109.62</v>
      </c>
      <c r="C79" s="52">
        <v>3.1232361241768647</v>
      </c>
      <c r="D79" s="52">
        <v>4.2808219178082085</v>
      </c>
      <c r="E79" s="53">
        <v>156.13999999999999</v>
      </c>
      <c r="F79" s="16">
        <v>4.6584891748776558</v>
      </c>
      <c r="G79" s="55">
        <v>12.663251316833811</v>
      </c>
    </row>
    <row r="80" spans="1:7" ht="16.5" customHeight="1">
      <c r="A80" s="45" t="s">
        <v>202</v>
      </c>
      <c r="B80" s="34">
        <v>108.58</v>
      </c>
      <c r="C80" s="52">
        <v>-0.94873198321474561</v>
      </c>
      <c r="D80" s="52">
        <v>4.9386295544602277</v>
      </c>
      <c r="E80" s="53">
        <v>156.13</v>
      </c>
      <c r="F80" s="16">
        <v>-6.4045087741715356E-3</v>
      </c>
      <c r="G80" s="55">
        <v>14.071746913129246</v>
      </c>
    </row>
    <row r="81" spans="1:7" ht="16.5" customHeight="1">
      <c r="A81" s="45" t="s">
        <v>183</v>
      </c>
      <c r="B81" s="34">
        <v>110.56</v>
      </c>
      <c r="C81" s="52">
        <v>1.8235402468226303</v>
      </c>
      <c r="D81" s="52">
        <v>5.6373017389642621</v>
      </c>
      <c r="E81" s="53">
        <v>160.9</v>
      </c>
      <c r="F81" s="16">
        <v>3.0551463523986522</v>
      </c>
      <c r="G81" s="55">
        <v>16.941638200450626</v>
      </c>
    </row>
    <row r="82" spans="1:7" ht="16.5" customHeight="1">
      <c r="A82" s="45" t="s">
        <v>208</v>
      </c>
      <c r="B82" s="34">
        <v>113.46</v>
      </c>
      <c r="C82" s="52">
        <v>2.6230101302460174</v>
      </c>
      <c r="D82" s="52">
        <v>9.1066448696990108</v>
      </c>
      <c r="E82" s="53">
        <v>166.5</v>
      </c>
      <c r="F82" s="16">
        <v>3.480422622747037</v>
      </c>
      <c r="G82" s="55">
        <v>19.61206896551726</v>
      </c>
    </row>
    <row r="83" spans="1:7" ht="16.5" customHeight="1">
      <c r="A83" s="45" t="s">
        <v>177</v>
      </c>
      <c r="B83" s="34">
        <v>111.81</v>
      </c>
      <c r="C83" s="52">
        <v>-1.4542570068746596</v>
      </c>
      <c r="D83" s="52">
        <v>7.7167630057803471</v>
      </c>
      <c r="E83" s="53">
        <v>167.64</v>
      </c>
      <c r="F83" s="16">
        <v>0.68468468468467769</v>
      </c>
      <c r="G83" s="55">
        <v>18.961112688049965</v>
      </c>
    </row>
    <row r="84" spans="1:7" ht="16.5" customHeight="1">
      <c r="A84" s="45" t="s">
        <v>213</v>
      </c>
      <c r="B84" s="34">
        <v>110.16</v>
      </c>
      <c r="C84" s="52">
        <v>-1.4757177354440598</v>
      </c>
      <c r="D84" s="52">
        <v>3.2524135345393113</v>
      </c>
      <c r="E84" s="53">
        <v>163.86</v>
      </c>
      <c r="F84" s="16">
        <v>-2.2548317823908204</v>
      </c>
      <c r="G84" s="55">
        <v>13.241188666205961</v>
      </c>
    </row>
    <row r="85" spans="1:7" ht="16.5" customHeight="1">
      <c r="A85" s="45" t="s">
        <v>216</v>
      </c>
      <c r="B85" s="34">
        <v>109.44</v>
      </c>
      <c r="C85" s="52">
        <v>-0.65359477124182774</v>
      </c>
      <c r="D85" s="52">
        <v>-0.39137162100665313</v>
      </c>
      <c r="E85" s="53">
        <v>163.15</v>
      </c>
      <c r="F85" s="16">
        <v>-0.43329671670938597</v>
      </c>
      <c r="G85" s="55">
        <v>10.505283121105414</v>
      </c>
    </row>
    <row r="86" spans="1:7" ht="16.5" customHeight="1">
      <c r="A86" s="45" t="s">
        <v>218</v>
      </c>
      <c r="B86" s="34">
        <v>108</v>
      </c>
      <c r="C86" s="52">
        <v>-1.3157894736842035</v>
      </c>
      <c r="D86" s="52">
        <v>-1.2706828777767631</v>
      </c>
      <c r="E86" s="53">
        <v>161.37</v>
      </c>
      <c r="F86" s="16">
        <v>-1.0910205332516076</v>
      </c>
      <c r="G86" s="55">
        <v>9.8128615175229861</v>
      </c>
    </row>
    <row r="87" spans="1:7" ht="16.5" customHeight="1">
      <c r="A87" s="45" t="s">
        <v>219</v>
      </c>
      <c r="B87" s="34">
        <v>109.36</v>
      </c>
      <c r="C87" s="52">
        <v>1.2592592592592489</v>
      </c>
      <c r="D87" s="52">
        <v>1.8439187930713308</v>
      </c>
      <c r="E87" s="53">
        <v>162.11000000000001</v>
      </c>
      <c r="F87" s="16">
        <v>0.45857346470843385</v>
      </c>
      <c r="G87" s="55">
        <v>10.016966406515104</v>
      </c>
    </row>
    <row r="88" spans="1:7" ht="16.5" customHeight="1">
      <c r="A88" s="45" t="s">
        <v>178</v>
      </c>
      <c r="B88" s="34">
        <v>113.08</v>
      </c>
      <c r="C88" s="52">
        <v>3.4016093635698574</v>
      </c>
      <c r="D88" s="52">
        <v>5.771209428491253</v>
      </c>
      <c r="E88" s="53">
        <v>168.05</v>
      </c>
      <c r="F88" s="16">
        <v>3.6641786441305335</v>
      </c>
      <c r="G88" s="55">
        <v>14.001763788074095</v>
      </c>
    </row>
    <row r="89" spans="1:7" ht="16.5" customHeight="1">
      <c r="A89" s="45" t="s">
        <v>225</v>
      </c>
      <c r="B89" s="34">
        <v>114.71</v>
      </c>
      <c r="C89" s="52">
        <v>1.4414573753095183</v>
      </c>
      <c r="D89" s="52">
        <v>9.2060167555216843</v>
      </c>
      <c r="E89" s="53">
        <v>169.48</v>
      </c>
      <c r="F89" s="16">
        <v>0.85093722106515113</v>
      </c>
      <c r="G89" s="55">
        <v>15.970986725058168</v>
      </c>
    </row>
    <row r="90" spans="1:7" ht="16.5" customHeight="1">
      <c r="A90" s="45" t="s">
        <v>180</v>
      </c>
      <c r="B90" s="34">
        <v>112.02</v>
      </c>
      <c r="C90" s="52">
        <v>-2.3450440240606718</v>
      </c>
      <c r="D90" s="52">
        <v>5.3809971777986743</v>
      </c>
      <c r="E90" s="53">
        <v>166.84</v>
      </c>
      <c r="F90" s="16">
        <v>-1.5577059240028279</v>
      </c>
      <c r="G90" s="55">
        <v>11.830551645552646</v>
      </c>
    </row>
    <row r="91" spans="1:7" ht="16.5" customHeight="1">
      <c r="A91" s="59" t="s">
        <v>287</v>
      </c>
      <c r="B91" s="39">
        <v>112.37</v>
      </c>
      <c r="C91" s="56">
        <v>0.31244420639171544</v>
      </c>
      <c r="D91" s="56">
        <v>2.5086663017697575</v>
      </c>
      <c r="E91" s="57">
        <v>167.18</v>
      </c>
      <c r="F91" s="18">
        <v>0.20378806041716491</v>
      </c>
      <c r="G91" s="58">
        <v>7.0705776866914372</v>
      </c>
    </row>
  </sheetData>
  <mergeCells count="4">
    <mergeCell ref="A5:A6"/>
    <mergeCell ref="B5:D5"/>
    <mergeCell ref="E5:G5"/>
    <mergeCell ref="A2:G2"/>
  </mergeCells>
  <phoneticPr fontId="2" type="noConversion"/>
  <pageMargins left="1.07" right="0.7" top="0.75" bottom="0.75" header="0.3" footer="0.3"/>
  <pageSetup paperSize="9" scale="96" orientation="portrait" horizontalDpi="200" verticalDpi="20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AF207"/>
  <sheetViews>
    <sheetView showGridLines="0" view="pageBreakPreview" zoomScale="90" zoomScaleNormal="100" zoomScaleSheetLayoutView="90" workbookViewId="0">
      <pane xSplit="3" ySplit="7" topLeftCell="D8" activePane="bottomRight" state="frozen"/>
      <selection activeCell="AG16" sqref="AG16"/>
      <selection pane="topRight" activeCell="AG16" sqref="AG16"/>
      <selection pane="bottomLeft" activeCell="AG16" sqref="AG16"/>
      <selection pane="bottomRight" activeCell="D8" sqref="D8"/>
    </sheetView>
  </sheetViews>
  <sheetFormatPr defaultRowHeight="13.5"/>
  <cols>
    <col min="1" max="1" width="4.375" style="74" customWidth="1"/>
    <col min="2" max="2" width="8.75" style="74" customWidth="1"/>
    <col min="3" max="3" width="0.875" style="74" customWidth="1"/>
    <col min="4" max="4" width="6.5" style="74" customWidth="1"/>
    <col min="5" max="5" width="0.875" style="74" customWidth="1"/>
    <col min="6" max="6" width="6.5" style="74" customWidth="1"/>
    <col min="7" max="7" width="0.875" style="74" customWidth="1"/>
    <col min="8" max="8" width="6.5" style="74" customWidth="1"/>
    <col min="9" max="9" width="0.875" style="75" customWidth="1"/>
    <col min="10" max="10" width="6.5" style="74" customWidth="1"/>
    <col min="11" max="11" width="0.875" style="74" customWidth="1"/>
    <col min="12" max="12" width="6.5" style="74" customWidth="1"/>
    <col min="13" max="13" width="0.875" style="74" customWidth="1"/>
    <col min="14" max="14" width="6.5" style="74" customWidth="1"/>
    <col min="15" max="15" width="0.875" style="74" customWidth="1"/>
    <col min="16" max="16" width="7" style="179" customWidth="1"/>
    <col min="17" max="17" width="0.875" style="74" customWidth="1"/>
    <col min="18" max="18" width="6.5" style="74" customWidth="1"/>
    <col min="19" max="19" width="0.875" style="74" customWidth="1"/>
    <col min="20" max="20" width="6.5" style="74" customWidth="1"/>
    <col min="21" max="21" width="0.875" style="74" customWidth="1"/>
    <col min="22" max="22" width="6.5" style="74" customWidth="1"/>
    <col min="23" max="23" width="0.875" style="74" customWidth="1"/>
    <col min="24" max="24" width="6.5" style="74" customWidth="1"/>
    <col min="25" max="25" width="0.875" style="74" customWidth="1"/>
    <col min="26" max="26" width="6.5" style="74" customWidth="1"/>
    <col min="27" max="27" width="0.875" style="74" customWidth="1"/>
    <col min="28" max="28" width="6.5" style="74" customWidth="1"/>
    <col min="29" max="29" width="0.875" style="74" customWidth="1"/>
    <col min="30" max="30" width="6.5" style="74" customWidth="1"/>
    <col min="31" max="31" width="0.875" style="74" customWidth="1"/>
    <col min="32" max="32" width="9" style="75"/>
    <col min="33" max="16384" width="9" style="74"/>
  </cols>
  <sheetData>
    <row r="1" spans="1:32" ht="30" customHeight="1">
      <c r="A1" s="73"/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  <c r="AC1" s="73"/>
    </row>
    <row r="2" spans="1:32" ht="27" customHeight="1">
      <c r="B2" s="76" t="s">
        <v>288</v>
      </c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</row>
    <row r="3" spans="1:32" ht="27" customHeight="1"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  <c r="V3" s="77"/>
      <c r="W3" s="77"/>
      <c r="X3" s="77"/>
      <c r="Y3" s="77"/>
      <c r="Z3" s="77"/>
      <c r="AA3" s="77"/>
      <c r="AB3" s="77"/>
      <c r="AC3" s="77"/>
      <c r="AD3" s="77"/>
      <c r="AE3" s="77"/>
    </row>
    <row r="4" spans="1:32" s="78" customFormat="1" ht="15.75" customHeight="1">
      <c r="B4" s="79"/>
      <c r="C4" s="79"/>
      <c r="D4" s="79"/>
      <c r="E4" s="79"/>
      <c r="F4" s="79"/>
      <c r="G4" s="79"/>
      <c r="H4" s="79"/>
      <c r="I4" s="80"/>
      <c r="J4" s="79"/>
      <c r="K4" s="79"/>
      <c r="L4" s="79"/>
      <c r="M4" s="79"/>
      <c r="N4" s="79"/>
      <c r="O4" s="79"/>
      <c r="P4" s="81"/>
      <c r="Q4" s="79"/>
      <c r="R4" s="79"/>
      <c r="S4" s="79"/>
      <c r="T4" s="79"/>
      <c r="U4" s="79"/>
      <c r="V4" s="79"/>
      <c r="W4" s="79"/>
      <c r="X4" s="82"/>
      <c r="Y4" s="79"/>
      <c r="AA4" s="82"/>
      <c r="AD4" s="83" t="s">
        <v>289</v>
      </c>
      <c r="AF4" s="84"/>
    </row>
    <row r="5" spans="1:32" s="78" customFormat="1" ht="20.100000000000001" customHeight="1">
      <c r="B5" s="85" t="s">
        <v>290</v>
      </c>
      <c r="C5" s="86"/>
      <c r="D5" s="87" t="s">
        <v>291</v>
      </c>
      <c r="E5" s="87"/>
      <c r="F5" s="87"/>
      <c r="G5" s="88"/>
      <c r="H5" s="87"/>
      <c r="I5" s="87"/>
      <c r="J5" s="87"/>
      <c r="K5" s="87"/>
      <c r="L5" s="87"/>
      <c r="M5" s="87"/>
      <c r="N5" s="87"/>
      <c r="O5" s="87"/>
      <c r="P5" s="87"/>
      <c r="Q5" s="87"/>
      <c r="R5" s="87" t="s">
        <v>292</v>
      </c>
      <c r="S5" s="89"/>
      <c r="T5" s="89"/>
      <c r="U5" s="89"/>
      <c r="V5" s="89"/>
      <c r="W5" s="89"/>
      <c r="X5" s="89"/>
      <c r="Y5" s="89"/>
      <c r="Z5" s="89"/>
      <c r="AA5" s="89"/>
      <c r="AB5" s="89"/>
      <c r="AC5" s="90"/>
      <c r="AD5" s="91"/>
      <c r="AE5" s="91"/>
      <c r="AF5" s="84"/>
    </row>
    <row r="6" spans="1:32" s="78" customFormat="1" ht="5.0999999999999996" customHeight="1">
      <c r="B6" s="92"/>
      <c r="C6" s="93"/>
      <c r="D6" s="94" t="s">
        <v>293</v>
      </c>
      <c r="E6" s="95"/>
      <c r="F6" s="96"/>
      <c r="G6" s="96"/>
      <c r="H6" s="97"/>
      <c r="I6" s="98"/>
      <c r="J6" s="97"/>
      <c r="K6" s="97"/>
      <c r="L6" s="96"/>
      <c r="M6" s="96"/>
      <c r="N6" s="96"/>
      <c r="O6" s="96"/>
      <c r="P6" s="99"/>
      <c r="Q6" s="100"/>
      <c r="R6" s="101"/>
      <c r="S6" s="102"/>
      <c r="T6" s="102"/>
      <c r="U6" s="102"/>
      <c r="V6" s="102"/>
      <c r="W6" s="103"/>
      <c r="X6" s="102"/>
      <c r="Y6" s="102"/>
      <c r="Z6" s="102"/>
      <c r="AA6" s="102"/>
      <c r="AB6" s="102"/>
      <c r="AC6" s="102"/>
      <c r="AD6" s="104"/>
      <c r="AE6" s="105"/>
      <c r="AF6" s="84"/>
    </row>
    <row r="7" spans="1:32" s="78" customFormat="1" ht="46.5" customHeight="1">
      <c r="B7" s="106"/>
      <c r="C7" s="107"/>
      <c r="D7" s="108"/>
      <c r="E7" s="109"/>
      <c r="F7" s="110" t="s">
        <v>128</v>
      </c>
      <c r="G7" s="110"/>
      <c r="H7" s="110" t="s">
        <v>294</v>
      </c>
      <c r="I7" s="110"/>
      <c r="J7" s="111" t="s">
        <v>295</v>
      </c>
      <c r="K7" s="112"/>
      <c r="L7" s="110" t="s">
        <v>296</v>
      </c>
      <c r="M7" s="110"/>
      <c r="N7" s="110" t="s">
        <v>297</v>
      </c>
      <c r="O7" s="110"/>
      <c r="P7" s="111" t="s">
        <v>298</v>
      </c>
      <c r="Q7" s="113"/>
      <c r="R7" s="114" t="s">
        <v>293</v>
      </c>
      <c r="S7" s="115"/>
      <c r="T7" s="116" t="s">
        <v>128</v>
      </c>
      <c r="U7" s="117"/>
      <c r="V7" s="118" t="s">
        <v>294</v>
      </c>
      <c r="W7" s="117"/>
      <c r="X7" s="119" t="s">
        <v>295</v>
      </c>
      <c r="Y7" s="120"/>
      <c r="Z7" s="116" t="s">
        <v>296</v>
      </c>
      <c r="AA7" s="121"/>
      <c r="AB7" s="116" t="s">
        <v>297</v>
      </c>
      <c r="AC7" s="122"/>
      <c r="AD7" s="123" t="s">
        <v>298</v>
      </c>
      <c r="AE7" s="120"/>
      <c r="AF7" s="84"/>
    </row>
    <row r="8" spans="1:32" s="78" customFormat="1" ht="15" customHeight="1">
      <c r="B8" s="124" t="s">
        <v>299</v>
      </c>
      <c r="C8" s="125"/>
      <c r="D8" s="126">
        <v>673.54</v>
      </c>
      <c r="E8" s="127"/>
      <c r="F8" s="128">
        <v>93.26</v>
      </c>
      <c r="G8" s="129"/>
      <c r="H8" s="128">
        <v>580.28</v>
      </c>
      <c r="I8" s="129"/>
      <c r="J8" s="130">
        <v>326.45999999999998</v>
      </c>
      <c r="K8" s="129"/>
      <c r="L8" s="128">
        <v>88.53</v>
      </c>
      <c r="M8" s="129"/>
      <c r="N8" s="128">
        <v>237.93</v>
      </c>
      <c r="O8" s="129"/>
      <c r="P8" s="130">
        <v>1000</v>
      </c>
      <c r="Q8" s="131"/>
      <c r="R8" s="132"/>
      <c r="S8" s="133"/>
      <c r="T8" s="134"/>
      <c r="U8" s="135"/>
      <c r="V8" s="133"/>
      <c r="W8" s="133"/>
      <c r="X8" s="134"/>
      <c r="Y8" s="136"/>
      <c r="Z8" s="134"/>
      <c r="AA8" s="137"/>
      <c r="AB8" s="134"/>
      <c r="AC8" s="136"/>
      <c r="AD8" s="138"/>
      <c r="AE8" s="139"/>
      <c r="AF8" s="84"/>
    </row>
    <row r="9" spans="1:32" s="140" customFormat="1" ht="7.5" customHeight="1">
      <c r="B9" s="141"/>
      <c r="C9" s="142"/>
      <c r="D9" s="143"/>
      <c r="E9" s="144"/>
      <c r="F9" s="145"/>
      <c r="G9" s="146"/>
      <c r="H9" s="145"/>
      <c r="I9" s="146"/>
      <c r="J9" s="144"/>
      <c r="K9" s="146"/>
      <c r="L9" s="145"/>
      <c r="M9" s="146"/>
      <c r="N9" s="145"/>
      <c r="O9" s="146"/>
      <c r="P9" s="147"/>
      <c r="R9" s="148"/>
      <c r="S9" s="149"/>
      <c r="T9" s="150"/>
      <c r="U9" s="151"/>
      <c r="V9" s="149"/>
      <c r="W9" s="149"/>
      <c r="X9" s="150"/>
      <c r="Y9" s="152"/>
      <c r="Z9" s="150"/>
      <c r="AA9" s="152"/>
      <c r="AB9" s="150"/>
      <c r="AC9" s="152"/>
      <c r="AD9" s="149"/>
      <c r="AF9" s="153"/>
    </row>
    <row r="10" spans="1:32" s="140" customFormat="1" ht="20.100000000000001" customHeight="1">
      <c r="B10" s="154" t="s">
        <v>300</v>
      </c>
      <c r="C10" s="142"/>
      <c r="D10" s="143">
        <v>86.8</v>
      </c>
      <c r="E10" s="144"/>
      <c r="F10" s="145">
        <v>64.099999999999994</v>
      </c>
      <c r="G10" s="146"/>
      <c r="H10" s="145">
        <v>92.2</v>
      </c>
      <c r="I10" s="146"/>
      <c r="J10" s="144">
        <v>97.7</v>
      </c>
      <c r="K10" s="146"/>
      <c r="L10" s="145">
        <v>106.1</v>
      </c>
      <c r="M10" s="146"/>
      <c r="N10" s="145">
        <v>94.3</v>
      </c>
      <c r="O10" s="146"/>
      <c r="P10" s="144">
        <v>90.6</v>
      </c>
      <c r="R10" s="148">
        <v>6.5</v>
      </c>
      <c r="S10" s="149"/>
      <c r="T10" s="150">
        <v>22.8</v>
      </c>
      <c r="U10" s="151"/>
      <c r="V10" s="149">
        <v>4.0999999999999996</v>
      </c>
      <c r="W10" s="149"/>
      <c r="X10" s="150">
        <v>-0.9</v>
      </c>
      <c r="Y10" s="152"/>
      <c r="Z10" s="150">
        <v>-2.7</v>
      </c>
      <c r="AA10" s="152"/>
      <c r="AB10" s="150">
        <v>0</v>
      </c>
      <c r="AC10" s="152"/>
      <c r="AD10" s="149">
        <v>3.4</v>
      </c>
      <c r="AF10" s="153"/>
    </row>
    <row r="11" spans="1:32" s="140" customFormat="1" ht="20.100000000000001" customHeight="1">
      <c r="B11" s="154" t="s">
        <v>301</v>
      </c>
      <c r="C11" s="142"/>
      <c r="D11" s="143">
        <v>86.8</v>
      </c>
      <c r="E11" s="144"/>
      <c r="F11" s="145">
        <v>65.599999999999994</v>
      </c>
      <c r="G11" s="146"/>
      <c r="H11" s="145">
        <v>91.9</v>
      </c>
      <c r="I11" s="146"/>
      <c r="J11" s="144">
        <v>98.2</v>
      </c>
      <c r="K11" s="146"/>
      <c r="L11" s="145">
        <v>105.4</v>
      </c>
      <c r="M11" s="146"/>
      <c r="N11" s="145">
        <v>95.3</v>
      </c>
      <c r="O11" s="146"/>
      <c r="P11" s="144">
        <v>90.7</v>
      </c>
      <c r="R11" s="148">
        <v>0</v>
      </c>
      <c r="S11" s="149"/>
      <c r="T11" s="150">
        <v>2.2999999999999998</v>
      </c>
      <c r="U11" s="151"/>
      <c r="V11" s="149">
        <v>-0.3</v>
      </c>
      <c r="W11" s="149"/>
      <c r="X11" s="150">
        <v>0.5</v>
      </c>
      <c r="Y11" s="152"/>
      <c r="Z11" s="150">
        <v>-0.7</v>
      </c>
      <c r="AA11" s="152"/>
      <c r="AB11" s="150">
        <v>1.1000000000000001</v>
      </c>
      <c r="AC11" s="152"/>
      <c r="AD11" s="149">
        <v>0.1</v>
      </c>
      <c r="AF11" s="153"/>
    </row>
    <row r="12" spans="1:32" s="140" customFormat="1" ht="20.100000000000001" customHeight="1">
      <c r="B12" s="154" t="s">
        <v>302</v>
      </c>
      <c r="C12" s="142"/>
      <c r="D12" s="143">
        <v>84.1</v>
      </c>
      <c r="E12" s="144"/>
      <c r="F12" s="145">
        <v>66.400000000000006</v>
      </c>
      <c r="G12" s="146"/>
      <c r="H12" s="145">
        <v>88.3</v>
      </c>
      <c r="I12" s="146"/>
      <c r="J12" s="144">
        <v>96.3</v>
      </c>
      <c r="K12" s="146"/>
      <c r="L12" s="145">
        <v>101.2</v>
      </c>
      <c r="M12" s="146"/>
      <c r="N12" s="145">
        <v>94.3</v>
      </c>
      <c r="O12" s="146"/>
      <c r="P12" s="144">
        <v>88.3</v>
      </c>
      <c r="R12" s="148">
        <v>-3.1</v>
      </c>
      <c r="S12" s="149"/>
      <c r="T12" s="150">
        <v>1.2</v>
      </c>
      <c r="U12" s="151"/>
      <c r="V12" s="149">
        <v>-3.9</v>
      </c>
      <c r="W12" s="149"/>
      <c r="X12" s="150">
        <v>-1.9</v>
      </c>
      <c r="Y12" s="152"/>
      <c r="Z12" s="150">
        <v>-4</v>
      </c>
      <c r="AA12" s="152"/>
      <c r="AB12" s="150">
        <v>-1</v>
      </c>
      <c r="AC12" s="152"/>
      <c r="AD12" s="149">
        <v>-2.6</v>
      </c>
      <c r="AF12" s="153"/>
    </row>
    <row r="13" spans="1:32" s="140" customFormat="1" ht="20.100000000000001" customHeight="1">
      <c r="B13" s="154" t="s">
        <v>303</v>
      </c>
      <c r="C13" s="142"/>
      <c r="D13" s="143">
        <v>86.5</v>
      </c>
      <c r="E13" s="144"/>
      <c r="F13" s="145">
        <v>70.7</v>
      </c>
      <c r="G13" s="146"/>
      <c r="H13" s="145">
        <v>90.2</v>
      </c>
      <c r="I13" s="146"/>
      <c r="J13" s="144">
        <v>97</v>
      </c>
      <c r="K13" s="146"/>
      <c r="L13" s="145">
        <v>99.8</v>
      </c>
      <c r="M13" s="146"/>
      <c r="N13" s="145">
        <v>95.8</v>
      </c>
      <c r="O13" s="146"/>
      <c r="P13" s="144">
        <v>90.1</v>
      </c>
      <c r="R13" s="148">
        <v>2.9</v>
      </c>
      <c r="S13" s="149"/>
      <c r="T13" s="150">
        <v>6.5</v>
      </c>
      <c r="U13" s="151"/>
      <c r="V13" s="149">
        <v>2.2000000000000002</v>
      </c>
      <c r="W13" s="149"/>
      <c r="X13" s="150">
        <v>0.7</v>
      </c>
      <c r="Y13" s="152"/>
      <c r="Z13" s="150">
        <v>-1.4</v>
      </c>
      <c r="AA13" s="152"/>
      <c r="AB13" s="150">
        <v>1.6</v>
      </c>
      <c r="AC13" s="152"/>
      <c r="AD13" s="149">
        <v>2</v>
      </c>
      <c r="AF13" s="153"/>
    </row>
    <row r="14" spans="1:32" s="140" customFormat="1" ht="20.100000000000001" customHeight="1">
      <c r="B14" s="154" t="s">
        <v>304</v>
      </c>
      <c r="C14" s="141"/>
      <c r="D14" s="143">
        <v>96.3</v>
      </c>
      <c r="E14" s="144"/>
      <c r="F14" s="145">
        <v>84.7</v>
      </c>
      <c r="G14" s="146"/>
      <c r="H14" s="145">
        <v>99.1</v>
      </c>
      <c r="I14" s="146"/>
      <c r="J14" s="144">
        <v>99.7</v>
      </c>
      <c r="K14" s="146"/>
      <c r="L14" s="145">
        <v>102.1</v>
      </c>
      <c r="M14" s="146"/>
      <c r="N14" s="145">
        <v>98.7</v>
      </c>
      <c r="O14" s="146"/>
      <c r="P14" s="144">
        <v>97.5</v>
      </c>
      <c r="R14" s="148">
        <v>11.3</v>
      </c>
      <c r="S14" s="149"/>
      <c r="T14" s="150">
        <v>19.8</v>
      </c>
      <c r="U14" s="151"/>
      <c r="V14" s="149">
        <v>9.9</v>
      </c>
      <c r="W14" s="149"/>
      <c r="X14" s="150">
        <v>2.8</v>
      </c>
      <c r="Y14" s="152"/>
      <c r="Z14" s="150">
        <v>2.2999999999999998</v>
      </c>
      <c r="AA14" s="152"/>
      <c r="AB14" s="150">
        <v>3</v>
      </c>
      <c r="AC14" s="152"/>
      <c r="AD14" s="149">
        <v>8.1999999999999993</v>
      </c>
      <c r="AF14" s="153"/>
    </row>
    <row r="15" spans="1:32" s="140" customFormat="1" ht="20.100000000000001" customHeight="1">
      <c r="B15" s="154" t="s">
        <v>305</v>
      </c>
      <c r="C15" s="141"/>
      <c r="D15" s="143">
        <v>100</v>
      </c>
      <c r="E15" s="144"/>
      <c r="F15" s="145">
        <v>100</v>
      </c>
      <c r="G15" s="146"/>
      <c r="H15" s="145">
        <v>100</v>
      </c>
      <c r="I15" s="146"/>
      <c r="J15" s="144">
        <v>100</v>
      </c>
      <c r="K15" s="146"/>
      <c r="L15" s="145">
        <v>100</v>
      </c>
      <c r="M15" s="146"/>
      <c r="N15" s="145">
        <v>100</v>
      </c>
      <c r="O15" s="146"/>
      <c r="P15" s="144">
        <v>100</v>
      </c>
      <c r="R15" s="148">
        <v>3.8</v>
      </c>
      <c r="S15" s="149"/>
      <c r="T15" s="150">
        <v>18.100000000000001</v>
      </c>
      <c r="U15" s="151"/>
      <c r="V15" s="149">
        <v>0.9</v>
      </c>
      <c r="W15" s="149"/>
      <c r="X15" s="150">
        <v>0.3</v>
      </c>
      <c r="Y15" s="152"/>
      <c r="Z15" s="150">
        <v>-2.1</v>
      </c>
      <c r="AA15" s="152"/>
      <c r="AB15" s="150">
        <v>1.3</v>
      </c>
      <c r="AC15" s="152"/>
      <c r="AD15" s="149">
        <v>2.6</v>
      </c>
      <c r="AF15" s="153"/>
    </row>
    <row r="16" spans="1:32" s="140" customFormat="1" ht="20.100000000000001" customHeight="1">
      <c r="B16" s="154" t="s">
        <v>306</v>
      </c>
      <c r="C16" s="141"/>
      <c r="D16" s="143">
        <v>101.4</v>
      </c>
      <c r="E16" s="144"/>
      <c r="F16" s="145">
        <v>112.6</v>
      </c>
      <c r="G16" s="146"/>
      <c r="H16" s="145">
        <v>99.6</v>
      </c>
      <c r="I16" s="146"/>
      <c r="J16" s="144">
        <v>98.9</v>
      </c>
      <c r="K16" s="146"/>
      <c r="L16" s="145">
        <v>97.4</v>
      </c>
      <c r="M16" s="146"/>
      <c r="N16" s="145">
        <v>99.5</v>
      </c>
      <c r="O16" s="146"/>
      <c r="P16" s="144">
        <v>100.6</v>
      </c>
      <c r="R16" s="148">
        <v>1.4</v>
      </c>
      <c r="S16" s="149"/>
      <c r="T16" s="150">
        <v>12.6</v>
      </c>
      <c r="U16" s="151"/>
      <c r="V16" s="149">
        <v>-0.4</v>
      </c>
      <c r="W16" s="149"/>
      <c r="X16" s="150">
        <v>-1.1000000000000001</v>
      </c>
      <c r="Y16" s="152"/>
      <c r="Z16" s="150">
        <v>-2.6</v>
      </c>
      <c r="AA16" s="152"/>
      <c r="AB16" s="150">
        <v>-0.5</v>
      </c>
      <c r="AC16" s="152"/>
      <c r="AD16" s="149">
        <v>0.6</v>
      </c>
      <c r="AF16" s="153"/>
    </row>
    <row r="17" spans="2:32" s="140" customFormat="1" ht="20.100000000000001" customHeight="1">
      <c r="B17" s="154" t="s">
        <v>307</v>
      </c>
      <c r="C17" s="141"/>
      <c r="D17" s="143">
        <v>104.6</v>
      </c>
      <c r="E17" s="144"/>
      <c r="F17" s="145">
        <v>120.1</v>
      </c>
      <c r="G17" s="146"/>
      <c r="H17" s="145">
        <v>102.1</v>
      </c>
      <c r="I17" s="146"/>
      <c r="J17" s="144">
        <v>98.8</v>
      </c>
      <c r="K17" s="146"/>
      <c r="L17" s="145">
        <v>96.6</v>
      </c>
      <c r="M17" s="146"/>
      <c r="N17" s="145">
        <v>99.6</v>
      </c>
      <c r="O17" s="146"/>
      <c r="P17" s="144">
        <v>102.7</v>
      </c>
      <c r="R17" s="148">
        <v>3.2</v>
      </c>
      <c r="S17" s="149"/>
      <c r="T17" s="150">
        <v>6.7</v>
      </c>
      <c r="U17" s="151"/>
      <c r="V17" s="149">
        <v>2.5</v>
      </c>
      <c r="W17" s="149"/>
      <c r="X17" s="150">
        <v>-0.1</v>
      </c>
      <c r="Y17" s="152"/>
      <c r="Z17" s="150">
        <v>-0.8</v>
      </c>
      <c r="AA17" s="152"/>
      <c r="AB17" s="150">
        <v>0.1</v>
      </c>
      <c r="AC17" s="152"/>
      <c r="AD17" s="149">
        <v>2.1</v>
      </c>
      <c r="AF17" s="153"/>
    </row>
    <row r="18" spans="2:32" s="140" customFormat="1" ht="20.100000000000001" customHeight="1">
      <c r="B18" s="154" t="s">
        <v>308</v>
      </c>
      <c r="C18" s="141"/>
      <c r="D18" s="143">
        <v>128.9</v>
      </c>
      <c r="E18" s="144"/>
      <c r="F18" s="145">
        <v>179.2</v>
      </c>
      <c r="G18" s="146"/>
      <c r="H18" s="145">
        <v>120.8</v>
      </c>
      <c r="I18" s="146"/>
      <c r="J18" s="144">
        <v>105.5</v>
      </c>
      <c r="K18" s="146"/>
      <c r="L18" s="145">
        <v>105.9</v>
      </c>
      <c r="M18" s="146"/>
      <c r="N18" s="145">
        <v>105.4</v>
      </c>
      <c r="O18" s="146"/>
      <c r="P18" s="144">
        <v>121.2</v>
      </c>
      <c r="R18" s="148">
        <v>23.2</v>
      </c>
      <c r="S18" s="149"/>
      <c r="T18" s="150">
        <v>49.2</v>
      </c>
      <c r="U18" s="151"/>
      <c r="V18" s="149">
        <v>18.3</v>
      </c>
      <c r="W18" s="149"/>
      <c r="X18" s="150">
        <v>6.8</v>
      </c>
      <c r="Y18" s="152"/>
      <c r="Z18" s="150">
        <v>9.6</v>
      </c>
      <c r="AA18" s="152"/>
      <c r="AB18" s="150">
        <v>5.8</v>
      </c>
      <c r="AC18" s="152"/>
      <c r="AD18" s="149">
        <v>18</v>
      </c>
      <c r="AF18" s="153"/>
    </row>
    <row r="19" spans="2:32" s="140" customFormat="1" ht="20.100000000000001" customHeight="1">
      <c r="B19" s="154" t="s">
        <v>309</v>
      </c>
      <c r="C19" s="141"/>
      <c r="D19" s="143">
        <v>123.5</v>
      </c>
      <c r="E19" s="144"/>
      <c r="F19" s="145">
        <v>152.9</v>
      </c>
      <c r="G19" s="146"/>
      <c r="H19" s="145">
        <v>118.8</v>
      </c>
      <c r="I19" s="146"/>
      <c r="J19" s="144">
        <v>110.1</v>
      </c>
      <c r="K19" s="146"/>
      <c r="L19" s="145">
        <v>115</v>
      </c>
      <c r="M19" s="146"/>
      <c r="N19" s="145">
        <v>108.3</v>
      </c>
      <c r="O19" s="146"/>
      <c r="P19" s="144">
        <v>119.1</v>
      </c>
      <c r="R19" s="148">
        <v>-4.2</v>
      </c>
      <c r="S19" s="149"/>
      <c r="T19" s="150">
        <v>-14.7</v>
      </c>
      <c r="U19" s="151"/>
      <c r="V19" s="149">
        <v>-1.7</v>
      </c>
      <c r="W19" s="149"/>
      <c r="X19" s="150">
        <v>4.4000000000000004</v>
      </c>
      <c r="Y19" s="152"/>
      <c r="Z19" s="150">
        <v>8.6</v>
      </c>
      <c r="AA19" s="152"/>
      <c r="AB19" s="150">
        <v>2.8</v>
      </c>
      <c r="AC19" s="152"/>
      <c r="AD19" s="149">
        <v>-1.7</v>
      </c>
      <c r="AF19" s="153"/>
    </row>
    <row r="20" spans="2:32" s="140" customFormat="1" ht="20.100000000000001" customHeight="1">
      <c r="B20" s="154" t="s">
        <v>310</v>
      </c>
      <c r="C20" s="141"/>
      <c r="D20" s="143">
        <v>131</v>
      </c>
      <c r="E20" s="144"/>
      <c r="F20" s="145">
        <v>176.3</v>
      </c>
      <c r="G20" s="146"/>
      <c r="H20" s="145">
        <v>123.7</v>
      </c>
      <c r="I20" s="146"/>
      <c r="J20" s="144">
        <v>112.3</v>
      </c>
      <c r="K20" s="146"/>
      <c r="L20" s="145">
        <v>111.6</v>
      </c>
      <c r="M20" s="146"/>
      <c r="N20" s="145">
        <v>112.5</v>
      </c>
      <c r="O20" s="146"/>
      <c r="P20" s="144">
        <v>124.9</v>
      </c>
      <c r="R20" s="148">
        <v>6.1</v>
      </c>
      <c r="S20" s="149"/>
      <c r="T20" s="150">
        <v>15.3</v>
      </c>
      <c r="U20" s="151"/>
      <c r="V20" s="149">
        <v>4.0999999999999996</v>
      </c>
      <c r="W20" s="149"/>
      <c r="X20" s="150">
        <v>2</v>
      </c>
      <c r="Y20" s="152"/>
      <c r="Z20" s="150">
        <v>-3</v>
      </c>
      <c r="AA20" s="152"/>
      <c r="AB20" s="150">
        <v>3.9</v>
      </c>
      <c r="AC20" s="152"/>
      <c r="AD20" s="149">
        <v>4.9000000000000004</v>
      </c>
      <c r="AF20" s="153"/>
    </row>
    <row r="21" spans="2:32" s="140" customFormat="1" ht="20.100000000000001" customHeight="1">
      <c r="B21" s="154" t="s">
        <v>311</v>
      </c>
      <c r="C21" s="141"/>
      <c r="D21" s="143">
        <v>146.1</v>
      </c>
      <c r="E21" s="144" t="e">
        <v>#DIV/0!</v>
      </c>
      <c r="F21" s="145">
        <v>221.2</v>
      </c>
      <c r="G21" s="146" t="e">
        <v>#DIV/0!</v>
      </c>
      <c r="H21" s="145">
        <v>134</v>
      </c>
      <c r="I21" s="146" t="e">
        <v>#DIV/0!</v>
      </c>
      <c r="J21" s="144">
        <v>117.1</v>
      </c>
      <c r="K21" s="146" t="e">
        <v>#DIV/0!</v>
      </c>
      <c r="L21" s="145">
        <v>113.9</v>
      </c>
      <c r="M21" s="146" t="e">
        <v>#DIV/0!</v>
      </c>
      <c r="N21" s="145">
        <v>118.3</v>
      </c>
      <c r="O21" s="146" t="e">
        <v>#DIV/0!</v>
      </c>
      <c r="P21" s="144">
        <v>136.6</v>
      </c>
      <c r="R21" s="148">
        <v>11.526717557251898</v>
      </c>
      <c r="S21" s="149" t="e">
        <v>#DIV/0!</v>
      </c>
      <c r="T21" s="150">
        <v>25.467952353942124</v>
      </c>
      <c r="U21" s="151" t="e">
        <v>#DIV/0!</v>
      </c>
      <c r="V21" s="149">
        <v>8.3265966046887527</v>
      </c>
      <c r="W21" s="149" t="e">
        <v>#DIV/0!</v>
      </c>
      <c r="X21" s="150">
        <v>4.2742653606411274</v>
      </c>
      <c r="Y21" s="152" t="e">
        <v>#DIV/0!</v>
      </c>
      <c r="Z21" s="150">
        <v>2.0609318996415826</v>
      </c>
      <c r="AA21" s="152" t="e">
        <v>#DIV/0!</v>
      </c>
      <c r="AB21" s="150">
        <v>5.1555555555555577</v>
      </c>
      <c r="AC21" s="152" t="e">
        <v>#DIV/0!</v>
      </c>
      <c r="AD21" s="149">
        <v>9.3674939951961402</v>
      </c>
      <c r="AF21" s="153"/>
    </row>
    <row r="22" spans="2:32" s="140" customFormat="1" ht="6" customHeight="1">
      <c r="B22" s="154"/>
      <c r="C22" s="141"/>
      <c r="D22" s="143"/>
      <c r="E22" s="144"/>
      <c r="F22" s="145"/>
      <c r="G22" s="146"/>
      <c r="H22" s="145"/>
      <c r="I22" s="146"/>
      <c r="J22" s="144"/>
      <c r="K22" s="146"/>
      <c r="L22" s="145"/>
      <c r="M22" s="146"/>
      <c r="N22" s="145"/>
      <c r="O22" s="146"/>
      <c r="P22" s="144"/>
      <c r="R22" s="148"/>
      <c r="S22" s="149"/>
      <c r="T22" s="150"/>
      <c r="U22" s="151"/>
      <c r="V22" s="149"/>
      <c r="W22" s="149"/>
      <c r="X22" s="150"/>
      <c r="Y22" s="152"/>
      <c r="Z22" s="150"/>
      <c r="AA22" s="152"/>
      <c r="AB22" s="150"/>
      <c r="AC22" s="152"/>
      <c r="AD22" s="149"/>
      <c r="AF22" s="153"/>
    </row>
    <row r="23" spans="2:32" s="75" customFormat="1" ht="20.100000000000001" customHeight="1">
      <c r="B23" s="155" t="s">
        <v>312</v>
      </c>
      <c r="C23" s="156"/>
      <c r="D23" s="157">
        <v>125.4</v>
      </c>
      <c r="E23" s="158"/>
      <c r="F23" s="159">
        <v>163.69999999999999</v>
      </c>
      <c r="G23" s="160"/>
      <c r="H23" s="159">
        <v>119.3</v>
      </c>
      <c r="I23" s="160"/>
      <c r="J23" s="158">
        <v>109.6</v>
      </c>
      <c r="K23" s="160"/>
      <c r="L23" s="159">
        <v>112</v>
      </c>
      <c r="M23" s="160"/>
      <c r="N23" s="159">
        <v>108.7</v>
      </c>
      <c r="O23" s="160"/>
      <c r="P23" s="159">
        <v>120.2</v>
      </c>
      <c r="Q23" s="161"/>
      <c r="R23" s="157">
        <v>1.1000000000000001</v>
      </c>
      <c r="S23" s="158"/>
      <c r="T23" s="159">
        <v>14.3</v>
      </c>
      <c r="U23" s="160"/>
      <c r="V23" s="158">
        <v>-1.3</v>
      </c>
      <c r="W23" s="158"/>
      <c r="X23" s="159">
        <v>0.2</v>
      </c>
      <c r="Y23" s="160"/>
      <c r="Z23" s="159">
        <v>-5.0999999999999996</v>
      </c>
      <c r="AA23" s="160"/>
      <c r="AB23" s="159">
        <v>2.2999999999999998</v>
      </c>
      <c r="AC23" s="160"/>
      <c r="AD23" s="159">
        <v>0.8</v>
      </c>
      <c r="AE23" s="162"/>
    </row>
    <row r="24" spans="2:32" s="75" customFormat="1" ht="7.5" customHeight="1">
      <c r="B24" s="155"/>
      <c r="C24" s="156"/>
      <c r="D24" s="157"/>
      <c r="E24" s="158"/>
      <c r="F24" s="159"/>
      <c r="G24" s="160"/>
      <c r="H24" s="159"/>
      <c r="I24" s="160"/>
      <c r="J24" s="158"/>
      <c r="K24" s="160"/>
      <c r="L24" s="159"/>
      <c r="M24" s="160"/>
      <c r="N24" s="159"/>
      <c r="O24" s="160"/>
      <c r="P24" s="159"/>
      <c r="Q24" s="161"/>
      <c r="R24" s="157"/>
      <c r="S24" s="158"/>
      <c r="T24" s="159"/>
      <c r="U24" s="160"/>
      <c r="V24" s="158"/>
      <c r="W24" s="158"/>
      <c r="X24" s="159"/>
      <c r="Y24" s="160"/>
      <c r="Z24" s="159"/>
      <c r="AA24" s="160"/>
      <c r="AB24" s="159"/>
      <c r="AC24" s="160"/>
      <c r="AD24" s="159"/>
      <c r="AE24" s="162"/>
    </row>
    <row r="25" spans="2:32" s="75" customFormat="1" ht="19.5" customHeight="1">
      <c r="B25" s="155" t="s">
        <v>313</v>
      </c>
      <c r="C25" s="156"/>
      <c r="D25" s="157">
        <v>125.3</v>
      </c>
      <c r="E25" s="158"/>
      <c r="F25" s="159">
        <v>163.1</v>
      </c>
      <c r="G25" s="160"/>
      <c r="H25" s="159">
        <v>119.3</v>
      </c>
      <c r="I25" s="160"/>
      <c r="J25" s="158">
        <v>110</v>
      </c>
      <c r="K25" s="160"/>
      <c r="L25" s="159">
        <v>110.7</v>
      </c>
      <c r="M25" s="160"/>
      <c r="N25" s="159">
        <v>109.8</v>
      </c>
      <c r="O25" s="160"/>
      <c r="P25" s="159">
        <v>120.3</v>
      </c>
      <c r="Q25" s="161"/>
      <c r="R25" s="157">
        <v>2.6</v>
      </c>
      <c r="S25" s="158"/>
      <c r="T25" s="159">
        <v>13.4</v>
      </c>
      <c r="U25" s="160"/>
      <c r="V25" s="158">
        <v>0.6</v>
      </c>
      <c r="W25" s="158"/>
      <c r="X25" s="159">
        <v>-0.1</v>
      </c>
      <c r="Y25" s="160"/>
      <c r="Z25" s="159">
        <v>-6</v>
      </c>
      <c r="AA25" s="160"/>
      <c r="AB25" s="159">
        <v>2.4</v>
      </c>
      <c r="AC25" s="160"/>
      <c r="AD25" s="159">
        <v>1.8</v>
      </c>
      <c r="AE25" s="162"/>
    </row>
    <row r="26" spans="2:32" s="75" customFormat="1" ht="19.5" customHeight="1">
      <c r="B26" s="155" t="s">
        <v>183</v>
      </c>
      <c r="C26" s="156"/>
      <c r="D26" s="157">
        <v>125.9</v>
      </c>
      <c r="E26" s="158"/>
      <c r="F26" s="159">
        <v>161.69999999999999</v>
      </c>
      <c r="G26" s="160"/>
      <c r="H26" s="159">
        <v>120.1</v>
      </c>
      <c r="I26" s="160"/>
      <c r="J26" s="158">
        <v>110.8</v>
      </c>
      <c r="K26" s="160"/>
      <c r="L26" s="159">
        <v>111.2</v>
      </c>
      <c r="M26" s="160"/>
      <c r="N26" s="159">
        <v>110.6</v>
      </c>
      <c r="O26" s="160"/>
      <c r="P26" s="159">
        <v>120.9</v>
      </c>
      <c r="Q26" s="161"/>
      <c r="R26" s="157">
        <v>1</v>
      </c>
      <c r="S26" s="158"/>
      <c r="T26" s="159">
        <v>11.1</v>
      </c>
      <c r="U26" s="160"/>
      <c r="V26" s="158">
        <v>-1</v>
      </c>
      <c r="W26" s="158"/>
      <c r="X26" s="159">
        <v>-0.7</v>
      </c>
      <c r="Y26" s="160"/>
      <c r="Z26" s="159">
        <v>-7.2</v>
      </c>
      <c r="AA26" s="160"/>
      <c r="AB26" s="159">
        <v>1.9</v>
      </c>
      <c r="AC26" s="160"/>
      <c r="AD26" s="159">
        <v>0.4</v>
      </c>
      <c r="AE26" s="162"/>
    </row>
    <row r="27" spans="2:32" s="75" customFormat="1" ht="19.5" customHeight="1">
      <c r="B27" s="155" t="s">
        <v>314</v>
      </c>
      <c r="C27" s="156"/>
      <c r="D27" s="157">
        <v>127.2</v>
      </c>
      <c r="E27" s="158"/>
      <c r="F27" s="159">
        <v>167</v>
      </c>
      <c r="G27" s="160"/>
      <c r="H27" s="159">
        <v>120.8</v>
      </c>
      <c r="I27" s="160"/>
      <c r="J27" s="158">
        <v>111.4</v>
      </c>
      <c r="K27" s="160"/>
      <c r="L27" s="159">
        <v>110.5</v>
      </c>
      <c r="M27" s="160"/>
      <c r="N27" s="159">
        <v>111.8</v>
      </c>
      <c r="O27" s="160"/>
      <c r="P27" s="159">
        <v>122</v>
      </c>
      <c r="Q27" s="161"/>
      <c r="R27" s="157">
        <v>1</v>
      </c>
      <c r="S27" s="158"/>
      <c r="T27" s="159">
        <v>10.8</v>
      </c>
      <c r="U27" s="160"/>
      <c r="V27" s="158">
        <v>-1</v>
      </c>
      <c r="W27" s="158"/>
      <c r="X27" s="159">
        <v>-0.5</v>
      </c>
      <c r="Y27" s="160"/>
      <c r="Z27" s="159">
        <v>-8</v>
      </c>
      <c r="AA27" s="160"/>
      <c r="AB27" s="159">
        <v>2.6</v>
      </c>
      <c r="AC27" s="160"/>
      <c r="AD27" s="159">
        <v>0.5</v>
      </c>
      <c r="AE27" s="162"/>
    </row>
    <row r="28" spans="2:32" s="75" customFormat="1" ht="19.5" customHeight="1">
      <c r="B28" s="155" t="s">
        <v>177</v>
      </c>
      <c r="C28" s="156"/>
      <c r="D28" s="157">
        <v>129</v>
      </c>
      <c r="E28" s="158"/>
      <c r="F28" s="159">
        <v>172.9</v>
      </c>
      <c r="G28" s="160"/>
      <c r="H28" s="159">
        <v>121.9</v>
      </c>
      <c r="I28" s="160"/>
      <c r="J28" s="158">
        <v>111.5</v>
      </c>
      <c r="K28" s="160"/>
      <c r="L28" s="159">
        <v>109.5</v>
      </c>
      <c r="M28" s="160"/>
      <c r="N28" s="159">
        <v>112.2</v>
      </c>
      <c r="O28" s="160"/>
      <c r="P28" s="159">
        <v>123.2</v>
      </c>
      <c r="Q28" s="161"/>
      <c r="R28" s="157">
        <v>5.9</v>
      </c>
      <c r="S28" s="158"/>
      <c r="T28" s="159">
        <v>22.1</v>
      </c>
      <c r="U28" s="160"/>
      <c r="V28" s="158">
        <v>2.8</v>
      </c>
      <c r="W28" s="158"/>
      <c r="X28" s="159">
        <v>0.5</v>
      </c>
      <c r="Y28" s="160"/>
      <c r="Z28" s="159">
        <v>-5.7</v>
      </c>
      <c r="AA28" s="160"/>
      <c r="AB28" s="159">
        <v>2.9</v>
      </c>
      <c r="AC28" s="160"/>
      <c r="AD28" s="159">
        <v>4.2</v>
      </c>
      <c r="AE28" s="162"/>
    </row>
    <row r="29" spans="2:32" s="75" customFormat="1" ht="19.5" customHeight="1">
      <c r="B29" s="155" t="s">
        <v>315</v>
      </c>
      <c r="C29" s="156"/>
      <c r="D29" s="157">
        <v>131.19999999999999</v>
      </c>
      <c r="E29" s="158"/>
      <c r="F29" s="159">
        <v>176.1</v>
      </c>
      <c r="G29" s="160"/>
      <c r="H29" s="159">
        <v>124</v>
      </c>
      <c r="I29" s="160"/>
      <c r="J29" s="158">
        <v>111.8</v>
      </c>
      <c r="K29" s="160"/>
      <c r="L29" s="159">
        <v>110.8</v>
      </c>
      <c r="M29" s="160"/>
      <c r="N29" s="159">
        <v>112.1</v>
      </c>
      <c r="O29" s="160"/>
      <c r="P29" s="159">
        <v>124.9</v>
      </c>
      <c r="Q29" s="161"/>
      <c r="R29" s="157">
        <v>9.8000000000000007</v>
      </c>
      <c r="S29" s="158"/>
      <c r="T29" s="159">
        <v>23.3</v>
      </c>
      <c r="U29" s="160"/>
      <c r="V29" s="158">
        <v>7.2</v>
      </c>
      <c r="W29" s="158"/>
      <c r="X29" s="159">
        <v>1.9</v>
      </c>
      <c r="Y29" s="160"/>
      <c r="Z29" s="159">
        <v>-2.6</v>
      </c>
      <c r="AA29" s="160"/>
      <c r="AB29" s="159">
        <v>3.6</v>
      </c>
      <c r="AC29" s="160"/>
      <c r="AD29" s="159">
        <v>7.4</v>
      </c>
      <c r="AE29" s="162"/>
    </row>
    <row r="30" spans="2:32" s="75" customFormat="1" ht="19.5" customHeight="1">
      <c r="B30" s="155" t="s">
        <v>216</v>
      </c>
      <c r="C30" s="156"/>
      <c r="D30" s="157">
        <v>132.1</v>
      </c>
      <c r="E30" s="158"/>
      <c r="F30" s="159">
        <v>178.2</v>
      </c>
      <c r="G30" s="160"/>
      <c r="H30" s="159">
        <v>124.6</v>
      </c>
      <c r="I30" s="160"/>
      <c r="J30" s="158">
        <v>111.4</v>
      </c>
      <c r="K30" s="160"/>
      <c r="L30" s="159">
        <v>112.4</v>
      </c>
      <c r="M30" s="160"/>
      <c r="N30" s="159">
        <v>111</v>
      </c>
      <c r="O30" s="160"/>
      <c r="P30" s="159">
        <v>125.3</v>
      </c>
      <c r="Q30" s="161"/>
      <c r="R30" s="157">
        <v>8.1999999999999993</v>
      </c>
      <c r="S30" s="158"/>
      <c r="T30" s="159">
        <v>13.8</v>
      </c>
      <c r="U30" s="160"/>
      <c r="V30" s="158">
        <v>7</v>
      </c>
      <c r="W30" s="158"/>
      <c r="X30" s="159">
        <v>2.1</v>
      </c>
      <c r="Y30" s="160"/>
      <c r="Z30" s="159">
        <v>-1.4</v>
      </c>
      <c r="AA30" s="160"/>
      <c r="AB30" s="159">
        <v>3.5</v>
      </c>
      <c r="AC30" s="160"/>
      <c r="AD30" s="159">
        <v>6.4</v>
      </c>
      <c r="AE30" s="162"/>
    </row>
    <row r="31" spans="2:32" s="75" customFormat="1" ht="19.5" customHeight="1">
      <c r="B31" s="155" t="s">
        <v>218</v>
      </c>
      <c r="C31" s="156"/>
      <c r="D31" s="157">
        <v>131.6</v>
      </c>
      <c r="E31" s="158"/>
      <c r="F31" s="159">
        <v>176.9</v>
      </c>
      <c r="G31" s="160"/>
      <c r="H31" s="159">
        <v>124.4</v>
      </c>
      <c r="I31" s="160"/>
      <c r="J31" s="158">
        <v>111.8</v>
      </c>
      <c r="K31" s="160"/>
      <c r="L31" s="159">
        <v>112.9</v>
      </c>
      <c r="M31" s="160"/>
      <c r="N31" s="159">
        <v>111.4</v>
      </c>
      <c r="O31" s="160"/>
      <c r="P31" s="159">
        <v>125.2</v>
      </c>
      <c r="Q31" s="161"/>
      <c r="R31" s="157">
        <v>7</v>
      </c>
      <c r="S31" s="158"/>
      <c r="T31" s="159">
        <v>15.5</v>
      </c>
      <c r="U31" s="160"/>
      <c r="V31" s="158">
        <v>5.3</v>
      </c>
      <c r="W31" s="158"/>
      <c r="X31" s="159">
        <v>1.1000000000000001</v>
      </c>
      <c r="Y31" s="160"/>
      <c r="Z31" s="159">
        <v>-1.2</v>
      </c>
      <c r="AA31" s="160"/>
      <c r="AB31" s="159">
        <v>2</v>
      </c>
      <c r="AC31" s="160"/>
      <c r="AD31" s="159">
        <v>5.3</v>
      </c>
      <c r="AE31" s="162"/>
    </row>
    <row r="32" spans="2:32" s="75" customFormat="1" ht="19.5" customHeight="1">
      <c r="B32" s="155" t="s">
        <v>219</v>
      </c>
      <c r="C32" s="156"/>
      <c r="D32" s="157">
        <v>132.1</v>
      </c>
      <c r="E32" s="158"/>
      <c r="F32" s="159">
        <v>180.5</v>
      </c>
      <c r="G32" s="160"/>
      <c r="H32" s="159">
        <v>124.3</v>
      </c>
      <c r="I32" s="160"/>
      <c r="J32" s="158">
        <v>112.2</v>
      </c>
      <c r="K32" s="160"/>
      <c r="L32" s="159">
        <v>112.5</v>
      </c>
      <c r="M32" s="160"/>
      <c r="N32" s="159">
        <v>112.1</v>
      </c>
      <c r="O32" s="160"/>
      <c r="P32" s="159">
        <v>125.6</v>
      </c>
      <c r="Q32" s="161"/>
      <c r="R32" s="157">
        <v>5.6</v>
      </c>
      <c r="S32" s="158"/>
      <c r="T32" s="159">
        <v>12.5</v>
      </c>
      <c r="U32" s="160"/>
      <c r="V32" s="158">
        <v>4.0999999999999996</v>
      </c>
      <c r="W32" s="158"/>
      <c r="X32" s="159">
        <v>1.6</v>
      </c>
      <c r="Y32" s="160"/>
      <c r="Z32" s="159">
        <v>-1.1000000000000001</v>
      </c>
      <c r="AA32" s="160"/>
      <c r="AB32" s="159">
        <v>2.7</v>
      </c>
      <c r="AC32" s="160"/>
      <c r="AD32" s="159">
        <v>4.4000000000000004</v>
      </c>
      <c r="AE32" s="162"/>
    </row>
    <row r="33" spans="2:31" s="75" customFormat="1" ht="19.5" customHeight="1">
      <c r="B33" s="155" t="s">
        <v>178</v>
      </c>
      <c r="C33" s="156"/>
      <c r="D33" s="157">
        <v>132.5</v>
      </c>
      <c r="E33" s="158"/>
      <c r="F33" s="159">
        <v>181.1</v>
      </c>
      <c r="G33" s="160"/>
      <c r="H33" s="159">
        <v>124.7</v>
      </c>
      <c r="I33" s="160"/>
      <c r="J33" s="158">
        <v>114.8</v>
      </c>
      <c r="K33" s="160"/>
      <c r="L33" s="159">
        <v>112.7</v>
      </c>
      <c r="M33" s="160"/>
      <c r="N33" s="159">
        <v>115.6</v>
      </c>
      <c r="O33" s="160"/>
      <c r="P33" s="159">
        <v>126.7</v>
      </c>
      <c r="Q33" s="161"/>
      <c r="R33" s="157">
        <v>6.5</v>
      </c>
      <c r="S33" s="158"/>
      <c r="T33" s="159">
        <v>16.8</v>
      </c>
      <c r="U33" s="160"/>
      <c r="V33" s="158">
        <v>4.4000000000000004</v>
      </c>
      <c r="W33" s="158"/>
      <c r="X33" s="159">
        <v>4.5999999999999996</v>
      </c>
      <c r="Y33" s="160"/>
      <c r="Z33" s="159">
        <v>-0.7</v>
      </c>
      <c r="AA33" s="160"/>
      <c r="AB33" s="159">
        <v>6.7</v>
      </c>
      <c r="AC33" s="160"/>
      <c r="AD33" s="159">
        <v>5.9</v>
      </c>
      <c r="AE33" s="162"/>
    </row>
    <row r="34" spans="2:31" s="75" customFormat="1" ht="19.5" customHeight="1">
      <c r="B34" s="155" t="s">
        <v>179</v>
      </c>
      <c r="C34" s="156"/>
      <c r="D34" s="157">
        <v>132.4</v>
      </c>
      <c r="E34" s="158"/>
      <c r="F34" s="159">
        <v>179.7</v>
      </c>
      <c r="G34" s="160"/>
      <c r="H34" s="159">
        <v>124.8</v>
      </c>
      <c r="I34" s="160"/>
      <c r="J34" s="158">
        <v>113.7</v>
      </c>
      <c r="K34" s="160"/>
      <c r="L34" s="159">
        <v>112</v>
      </c>
      <c r="M34" s="160"/>
      <c r="N34" s="159">
        <v>114.3</v>
      </c>
      <c r="O34" s="160"/>
      <c r="P34" s="159">
        <v>126.3</v>
      </c>
      <c r="Q34" s="161"/>
      <c r="R34" s="157">
        <v>7.4</v>
      </c>
      <c r="S34" s="158"/>
      <c r="T34" s="159">
        <v>14.2</v>
      </c>
      <c r="U34" s="160"/>
      <c r="V34" s="158">
        <v>5.9</v>
      </c>
      <c r="W34" s="158"/>
      <c r="X34" s="159">
        <v>5.0999999999999996</v>
      </c>
      <c r="Y34" s="160"/>
      <c r="Z34" s="159">
        <v>-0.3</v>
      </c>
      <c r="AA34" s="160"/>
      <c r="AB34" s="159">
        <v>7.2</v>
      </c>
      <c r="AC34" s="160"/>
      <c r="AD34" s="159">
        <v>6.8</v>
      </c>
      <c r="AE34" s="162"/>
    </row>
    <row r="35" spans="2:31" s="75" customFormat="1" ht="19.5" customHeight="1">
      <c r="B35" s="155" t="s">
        <v>180</v>
      </c>
      <c r="C35" s="156"/>
      <c r="D35" s="157">
        <v>134.19999999999999</v>
      </c>
      <c r="E35" s="158"/>
      <c r="F35" s="159">
        <v>183.4</v>
      </c>
      <c r="G35" s="160"/>
      <c r="H35" s="159">
        <v>126.3</v>
      </c>
      <c r="I35" s="160"/>
      <c r="J35" s="158">
        <v>113.2</v>
      </c>
      <c r="K35" s="160"/>
      <c r="L35" s="159">
        <v>111.9</v>
      </c>
      <c r="M35" s="160"/>
      <c r="N35" s="159">
        <v>113.6</v>
      </c>
      <c r="O35" s="160"/>
      <c r="P35" s="159">
        <v>127.4</v>
      </c>
      <c r="Q35" s="161"/>
      <c r="R35" s="157">
        <v>7.6</v>
      </c>
      <c r="S35" s="158"/>
      <c r="T35" s="159">
        <v>11.8</v>
      </c>
      <c r="U35" s="160"/>
      <c r="V35" s="158">
        <v>6.8</v>
      </c>
      <c r="W35" s="158"/>
      <c r="X35" s="159">
        <v>3.8</v>
      </c>
      <c r="Y35" s="160"/>
      <c r="Z35" s="159">
        <v>-0.1</v>
      </c>
      <c r="AA35" s="160"/>
      <c r="AB35" s="159">
        <v>5.0999999999999996</v>
      </c>
      <c r="AC35" s="160"/>
      <c r="AD35" s="159">
        <v>6.5</v>
      </c>
      <c r="AE35" s="162"/>
    </row>
    <row r="36" spans="2:31" s="75" customFormat="1" ht="19.5" customHeight="1">
      <c r="B36" s="155" t="s">
        <v>181</v>
      </c>
      <c r="C36" s="156"/>
      <c r="D36" s="157">
        <v>138.1</v>
      </c>
      <c r="E36" s="158"/>
      <c r="F36" s="159">
        <v>195</v>
      </c>
      <c r="G36" s="160"/>
      <c r="H36" s="159">
        <v>129</v>
      </c>
      <c r="I36" s="160"/>
      <c r="J36" s="158">
        <v>114.7</v>
      </c>
      <c r="K36" s="160"/>
      <c r="L36" s="159">
        <v>112.4</v>
      </c>
      <c r="M36" s="160"/>
      <c r="N36" s="159">
        <v>115.5</v>
      </c>
      <c r="O36" s="160"/>
      <c r="P36" s="159">
        <v>130.5</v>
      </c>
      <c r="Q36" s="161"/>
      <c r="R36" s="157">
        <v>10.1</v>
      </c>
      <c r="S36" s="158"/>
      <c r="T36" s="159">
        <v>19.100000000000001</v>
      </c>
      <c r="U36" s="160"/>
      <c r="V36" s="158">
        <v>8.1</v>
      </c>
      <c r="W36" s="158"/>
      <c r="X36" s="159">
        <v>4.7</v>
      </c>
      <c r="Y36" s="160"/>
      <c r="Z36" s="159">
        <v>0.4</v>
      </c>
      <c r="AA36" s="160"/>
      <c r="AB36" s="159">
        <v>6.3</v>
      </c>
      <c r="AC36" s="160"/>
      <c r="AD36" s="159">
        <v>8.6</v>
      </c>
      <c r="AE36" s="162"/>
    </row>
    <row r="37" spans="2:31" s="75" customFormat="1" ht="7.5" customHeight="1">
      <c r="B37" s="155"/>
      <c r="C37" s="156"/>
      <c r="D37" s="157"/>
      <c r="E37" s="158"/>
      <c r="F37" s="159"/>
      <c r="G37" s="160"/>
      <c r="H37" s="159"/>
      <c r="I37" s="160"/>
      <c r="J37" s="158"/>
      <c r="K37" s="160"/>
      <c r="L37" s="159"/>
      <c r="M37" s="160"/>
      <c r="N37" s="159"/>
      <c r="O37" s="160"/>
      <c r="P37" s="159"/>
      <c r="Q37" s="161"/>
      <c r="R37" s="157"/>
      <c r="S37" s="158"/>
      <c r="T37" s="159"/>
      <c r="U37" s="160"/>
      <c r="V37" s="158"/>
      <c r="W37" s="158"/>
      <c r="X37" s="159"/>
      <c r="Y37" s="160"/>
      <c r="Z37" s="159"/>
      <c r="AA37" s="160"/>
      <c r="AB37" s="159"/>
      <c r="AC37" s="160"/>
      <c r="AD37" s="159"/>
      <c r="AE37" s="162"/>
    </row>
    <row r="38" spans="2:31" s="75" customFormat="1" ht="18.75" customHeight="1">
      <c r="B38" s="155" t="s">
        <v>202</v>
      </c>
      <c r="C38" s="156"/>
      <c r="D38" s="157">
        <v>139.69999999999999</v>
      </c>
      <c r="E38" s="158"/>
      <c r="F38" s="159">
        <v>200.4</v>
      </c>
      <c r="G38" s="160"/>
      <c r="H38" s="159">
        <v>129.9</v>
      </c>
      <c r="I38" s="160"/>
      <c r="J38" s="158">
        <v>116.3</v>
      </c>
      <c r="K38" s="160"/>
      <c r="L38" s="159">
        <v>112</v>
      </c>
      <c r="M38" s="160"/>
      <c r="N38" s="159">
        <v>117.9</v>
      </c>
      <c r="O38" s="160"/>
      <c r="P38" s="159">
        <v>132.1</v>
      </c>
      <c r="Q38" s="161"/>
      <c r="R38" s="157">
        <v>11.5</v>
      </c>
      <c r="S38" s="158"/>
      <c r="T38" s="159">
        <v>22.9</v>
      </c>
      <c r="U38" s="160"/>
      <c r="V38" s="158">
        <v>8.9</v>
      </c>
      <c r="W38" s="158"/>
      <c r="X38" s="159">
        <v>5.7</v>
      </c>
      <c r="Y38" s="160"/>
      <c r="Z38" s="159">
        <v>1.2</v>
      </c>
      <c r="AA38" s="160"/>
      <c r="AB38" s="159">
        <v>7.4</v>
      </c>
      <c r="AC38" s="160"/>
      <c r="AD38" s="159">
        <v>9.8000000000000007</v>
      </c>
      <c r="AE38" s="162"/>
    </row>
    <row r="39" spans="2:31" s="75" customFormat="1" ht="18.75" customHeight="1">
      <c r="B39" s="155" t="s">
        <v>316</v>
      </c>
      <c r="C39" s="156"/>
      <c r="D39" s="157">
        <v>142.80000000000001</v>
      </c>
      <c r="E39" s="158"/>
      <c r="F39" s="159">
        <v>210.5</v>
      </c>
      <c r="G39" s="160"/>
      <c r="H39" s="159">
        <v>131.9</v>
      </c>
      <c r="I39" s="160"/>
      <c r="J39" s="158">
        <v>116.7</v>
      </c>
      <c r="K39" s="160"/>
      <c r="L39" s="159">
        <v>112.1</v>
      </c>
      <c r="M39" s="160"/>
      <c r="N39" s="159">
        <v>118.4</v>
      </c>
      <c r="O39" s="160"/>
      <c r="P39" s="159">
        <v>134.30000000000001</v>
      </c>
      <c r="Q39" s="161"/>
      <c r="R39" s="157">
        <v>13.4</v>
      </c>
      <c r="S39" s="158"/>
      <c r="T39" s="159">
        <v>30.2</v>
      </c>
      <c r="U39" s="160"/>
      <c r="V39" s="158">
        <v>9.8000000000000007</v>
      </c>
      <c r="W39" s="158"/>
      <c r="X39" s="159">
        <v>5.3</v>
      </c>
      <c r="Y39" s="160"/>
      <c r="Z39" s="159">
        <v>0.8</v>
      </c>
      <c r="AA39" s="160"/>
      <c r="AB39" s="159">
        <v>7.1</v>
      </c>
      <c r="AC39" s="160"/>
      <c r="AD39" s="159">
        <v>11.1</v>
      </c>
      <c r="AE39" s="162"/>
    </row>
    <row r="40" spans="2:31" s="75" customFormat="1" ht="18.75" customHeight="1">
      <c r="B40" s="155" t="s">
        <v>314</v>
      </c>
      <c r="C40" s="156"/>
      <c r="D40" s="157">
        <v>146.69999999999999</v>
      </c>
      <c r="E40" s="158"/>
      <c r="F40" s="159">
        <v>221.8</v>
      </c>
      <c r="G40" s="160"/>
      <c r="H40" s="159">
        <v>134.6</v>
      </c>
      <c r="I40" s="160"/>
      <c r="J40" s="158">
        <v>117.6</v>
      </c>
      <c r="K40" s="160"/>
      <c r="L40" s="159">
        <v>112.6</v>
      </c>
      <c r="M40" s="160"/>
      <c r="N40" s="159">
        <v>119.5</v>
      </c>
      <c r="O40" s="160"/>
      <c r="P40" s="159">
        <v>137.19999999999999</v>
      </c>
      <c r="Q40" s="161"/>
      <c r="R40" s="157">
        <v>15.3</v>
      </c>
      <c r="S40" s="158"/>
      <c r="T40" s="159">
        <v>32.799999999999997</v>
      </c>
      <c r="U40" s="160"/>
      <c r="V40" s="158">
        <v>11.4</v>
      </c>
      <c r="W40" s="158"/>
      <c r="X40" s="159">
        <v>5.6</v>
      </c>
      <c r="Y40" s="160"/>
      <c r="Z40" s="159">
        <v>1.9</v>
      </c>
      <c r="AA40" s="160"/>
      <c r="AB40" s="159">
        <v>6.9</v>
      </c>
      <c r="AC40" s="160"/>
      <c r="AD40" s="159">
        <v>12.5</v>
      </c>
      <c r="AE40" s="162"/>
    </row>
    <row r="41" spans="2:31" s="75" customFormat="1" ht="18.75" customHeight="1">
      <c r="B41" s="155" t="s">
        <v>177</v>
      </c>
      <c r="C41" s="156"/>
      <c r="D41" s="157">
        <v>148</v>
      </c>
      <c r="E41" s="158"/>
      <c r="F41" s="159">
        <v>230.3</v>
      </c>
      <c r="G41" s="160"/>
      <c r="H41" s="159">
        <v>134.80000000000001</v>
      </c>
      <c r="I41" s="160"/>
      <c r="J41" s="158">
        <v>116.6</v>
      </c>
      <c r="K41" s="160"/>
      <c r="L41" s="159">
        <v>112</v>
      </c>
      <c r="M41" s="160"/>
      <c r="N41" s="159">
        <v>118.4</v>
      </c>
      <c r="O41" s="160"/>
      <c r="P41" s="159">
        <v>137.80000000000001</v>
      </c>
      <c r="Q41" s="161"/>
      <c r="R41" s="157">
        <v>14.7</v>
      </c>
      <c r="S41" s="158"/>
      <c r="T41" s="159">
        <v>33.200000000000003</v>
      </c>
      <c r="U41" s="160"/>
      <c r="V41" s="158">
        <v>10.6</v>
      </c>
      <c r="W41" s="158"/>
      <c r="X41" s="159">
        <v>4.5999999999999996</v>
      </c>
      <c r="Y41" s="160"/>
      <c r="Z41" s="159">
        <v>2.2999999999999998</v>
      </c>
      <c r="AA41" s="160"/>
      <c r="AB41" s="159">
        <v>5.5</v>
      </c>
      <c r="AC41" s="160"/>
      <c r="AD41" s="159">
        <v>11.9</v>
      </c>
      <c r="AE41" s="162"/>
    </row>
    <row r="42" spans="2:31" s="75" customFormat="1" ht="18.75" customHeight="1">
      <c r="B42" s="155" t="s">
        <v>315</v>
      </c>
      <c r="C42" s="156"/>
      <c r="D42" s="157">
        <v>146.69999999999999</v>
      </c>
      <c r="E42" s="158"/>
      <c r="F42" s="159">
        <v>221</v>
      </c>
      <c r="G42" s="160"/>
      <c r="H42" s="159">
        <v>134.69999999999999</v>
      </c>
      <c r="I42" s="160"/>
      <c r="J42" s="158">
        <v>115.7</v>
      </c>
      <c r="K42" s="160"/>
      <c r="L42" s="159">
        <v>112.3</v>
      </c>
      <c r="M42" s="160"/>
      <c r="N42" s="159">
        <v>117</v>
      </c>
      <c r="O42" s="160"/>
      <c r="P42" s="159">
        <v>136.6</v>
      </c>
      <c r="Q42" s="161"/>
      <c r="R42" s="157">
        <v>11.8</v>
      </c>
      <c r="S42" s="158"/>
      <c r="T42" s="159">
        <v>25.5</v>
      </c>
      <c r="U42" s="160"/>
      <c r="V42" s="158">
        <v>8.6</v>
      </c>
      <c r="W42" s="158"/>
      <c r="X42" s="159">
        <v>3.5</v>
      </c>
      <c r="Y42" s="160"/>
      <c r="Z42" s="159">
        <v>1.4</v>
      </c>
      <c r="AA42" s="160"/>
      <c r="AB42" s="159">
        <v>4.4000000000000004</v>
      </c>
      <c r="AC42" s="160"/>
      <c r="AD42" s="159">
        <v>9.4</v>
      </c>
      <c r="AE42" s="162"/>
    </row>
    <row r="43" spans="2:31" s="75" customFormat="1" ht="18.75" customHeight="1">
      <c r="B43" s="155" t="s">
        <v>216</v>
      </c>
      <c r="C43" s="156"/>
      <c r="D43" s="157">
        <v>146</v>
      </c>
      <c r="E43" s="158"/>
      <c r="F43" s="159">
        <v>220.7</v>
      </c>
      <c r="G43" s="160"/>
      <c r="H43" s="159">
        <v>134</v>
      </c>
      <c r="I43" s="160"/>
      <c r="J43" s="158">
        <v>115.5</v>
      </c>
      <c r="K43" s="160"/>
      <c r="L43" s="159">
        <v>112.9</v>
      </c>
      <c r="M43" s="160"/>
      <c r="N43" s="159">
        <v>116.4</v>
      </c>
      <c r="O43" s="160"/>
      <c r="P43" s="159">
        <v>136</v>
      </c>
      <c r="Q43" s="161"/>
      <c r="R43" s="157">
        <v>10.5</v>
      </c>
      <c r="S43" s="158"/>
      <c r="T43" s="159">
        <v>23.8</v>
      </c>
      <c r="U43" s="160"/>
      <c r="V43" s="158">
        <v>7.5</v>
      </c>
      <c r="W43" s="158"/>
      <c r="X43" s="159">
        <v>3.7</v>
      </c>
      <c r="Y43" s="160"/>
      <c r="Z43" s="159">
        <v>0.4</v>
      </c>
      <c r="AA43" s="160"/>
      <c r="AB43" s="159">
        <v>4.9000000000000004</v>
      </c>
      <c r="AC43" s="160"/>
      <c r="AD43" s="159">
        <v>8.5</v>
      </c>
      <c r="AE43" s="162"/>
    </row>
    <row r="44" spans="2:31" s="75" customFormat="1" ht="18.75" customHeight="1">
      <c r="B44" s="155" t="s">
        <v>218</v>
      </c>
      <c r="C44" s="156"/>
      <c r="D44" s="157">
        <v>145.4</v>
      </c>
      <c r="E44" s="158"/>
      <c r="F44" s="159">
        <v>219.9</v>
      </c>
      <c r="G44" s="160"/>
      <c r="H44" s="159">
        <v>133.4</v>
      </c>
      <c r="I44" s="160"/>
      <c r="J44" s="158">
        <v>116.4</v>
      </c>
      <c r="K44" s="160"/>
      <c r="L44" s="159">
        <v>113.3</v>
      </c>
      <c r="M44" s="160"/>
      <c r="N44" s="159">
        <v>117.6</v>
      </c>
      <c r="O44" s="160"/>
      <c r="P44" s="159">
        <v>135.9</v>
      </c>
      <c r="Q44" s="161"/>
      <c r="R44" s="157">
        <v>10.5</v>
      </c>
      <c r="S44" s="158"/>
      <c r="T44" s="159">
        <v>24.3</v>
      </c>
      <c r="U44" s="160"/>
      <c r="V44" s="158">
        <v>7.2</v>
      </c>
      <c r="W44" s="158"/>
      <c r="X44" s="159">
        <v>4.0999999999999996</v>
      </c>
      <c r="Y44" s="160"/>
      <c r="Z44" s="159">
        <v>0.4</v>
      </c>
      <c r="AA44" s="160"/>
      <c r="AB44" s="159">
        <v>5.6</v>
      </c>
      <c r="AC44" s="160"/>
      <c r="AD44" s="159">
        <v>8.5</v>
      </c>
      <c r="AE44" s="162"/>
    </row>
    <row r="45" spans="2:31" s="75" customFormat="1" ht="18.75" customHeight="1">
      <c r="B45" s="155" t="s">
        <v>219</v>
      </c>
      <c r="C45" s="156"/>
      <c r="D45" s="163">
        <v>145.80000000000001</v>
      </c>
      <c r="E45" s="164"/>
      <c r="F45" s="165">
        <v>219</v>
      </c>
      <c r="G45" s="166"/>
      <c r="H45" s="165">
        <v>134.1</v>
      </c>
      <c r="I45" s="166"/>
      <c r="J45" s="164">
        <v>117.6</v>
      </c>
      <c r="K45" s="166"/>
      <c r="L45" s="165">
        <v>114.1</v>
      </c>
      <c r="M45" s="166"/>
      <c r="N45" s="165">
        <v>118.9</v>
      </c>
      <c r="O45" s="166"/>
      <c r="P45" s="165">
        <v>136.6</v>
      </c>
      <c r="Q45" s="167"/>
      <c r="R45" s="163">
        <v>10.4</v>
      </c>
      <c r="S45" s="164"/>
      <c r="T45" s="165">
        <v>21.3</v>
      </c>
      <c r="U45" s="166"/>
      <c r="V45" s="164">
        <v>7.9</v>
      </c>
      <c r="W45" s="164"/>
      <c r="X45" s="165">
        <v>4.8</v>
      </c>
      <c r="Y45" s="166"/>
      <c r="Z45" s="165">
        <v>1.4</v>
      </c>
      <c r="AA45" s="166"/>
      <c r="AB45" s="165">
        <v>6.1</v>
      </c>
      <c r="AC45" s="166"/>
      <c r="AD45" s="165">
        <v>8.8000000000000007</v>
      </c>
      <c r="AE45" s="162"/>
    </row>
    <row r="46" spans="2:31" s="75" customFormat="1" ht="18.75" customHeight="1">
      <c r="B46" s="155" t="s">
        <v>178</v>
      </c>
      <c r="C46" s="156"/>
      <c r="D46" s="163">
        <v>148.30000000000001</v>
      </c>
      <c r="E46" s="164"/>
      <c r="F46" s="165">
        <v>226.5</v>
      </c>
      <c r="G46" s="166"/>
      <c r="H46" s="165">
        <v>135.80000000000001</v>
      </c>
      <c r="I46" s="166"/>
      <c r="J46" s="164">
        <v>117.9</v>
      </c>
      <c r="K46" s="166"/>
      <c r="L46" s="165">
        <v>115.7</v>
      </c>
      <c r="M46" s="166"/>
      <c r="N46" s="165">
        <v>118.7</v>
      </c>
      <c r="O46" s="166"/>
      <c r="P46" s="165">
        <v>138.4</v>
      </c>
      <c r="Q46" s="167"/>
      <c r="R46" s="163">
        <v>11.9</v>
      </c>
      <c r="S46" s="164"/>
      <c r="T46" s="165">
        <v>25.1</v>
      </c>
      <c r="U46" s="166"/>
      <c r="V46" s="164">
        <v>8.9</v>
      </c>
      <c r="W46" s="164"/>
      <c r="X46" s="165">
        <v>2.7</v>
      </c>
      <c r="Y46" s="166"/>
      <c r="Z46" s="165">
        <v>2.7</v>
      </c>
      <c r="AA46" s="166"/>
      <c r="AB46" s="165">
        <v>2.7</v>
      </c>
      <c r="AC46" s="166"/>
      <c r="AD46" s="165">
        <v>9.1999999999999993</v>
      </c>
      <c r="AE46" s="162"/>
    </row>
    <row r="47" spans="2:31" s="75" customFormat="1" ht="18.75" customHeight="1">
      <c r="B47" s="155" t="s">
        <v>179</v>
      </c>
      <c r="C47" s="156"/>
      <c r="D47" s="163">
        <v>148.69999999999999</v>
      </c>
      <c r="E47" s="164"/>
      <c r="F47" s="165">
        <v>227.6</v>
      </c>
      <c r="G47" s="166"/>
      <c r="H47" s="165">
        <v>136</v>
      </c>
      <c r="I47" s="166"/>
      <c r="J47" s="164">
        <v>118.3</v>
      </c>
      <c r="K47" s="166"/>
      <c r="L47" s="165">
        <v>117</v>
      </c>
      <c r="M47" s="166"/>
      <c r="N47" s="165">
        <v>118.8</v>
      </c>
      <c r="O47" s="166"/>
      <c r="P47" s="165">
        <v>138.80000000000001</v>
      </c>
      <c r="Q47" s="167"/>
      <c r="R47" s="163">
        <v>12.3</v>
      </c>
      <c r="S47" s="164"/>
      <c r="T47" s="165">
        <v>26.7</v>
      </c>
      <c r="U47" s="166"/>
      <c r="V47" s="164">
        <v>9</v>
      </c>
      <c r="W47" s="164"/>
      <c r="X47" s="165">
        <v>4</v>
      </c>
      <c r="Y47" s="166"/>
      <c r="Z47" s="165">
        <v>4.5</v>
      </c>
      <c r="AA47" s="166"/>
      <c r="AB47" s="165">
        <v>3.9</v>
      </c>
      <c r="AC47" s="166"/>
      <c r="AD47" s="165">
        <v>9.9</v>
      </c>
      <c r="AE47" s="162"/>
    </row>
    <row r="48" spans="2:31" s="75" customFormat="1" ht="18.75" customHeight="1">
      <c r="B48" s="155" t="s">
        <v>317</v>
      </c>
      <c r="C48" s="156"/>
      <c r="D48" s="163">
        <v>147.30000000000001</v>
      </c>
      <c r="E48" s="164"/>
      <c r="F48" s="165">
        <v>228.8</v>
      </c>
      <c r="G48" s="166"/>
      <c r="H48" s="165">
        <v>134.30000000000001</v>
      </c>
      <c r="I48" s="166"/>
      <c r="J48" s="164">
        <v>118</v>
      </c>
      <c r="K48" s="166"/>
      <c r="L48" s="165">
        <v>116.1</v>
      </c>
      <c r="M48" s="166"/>
      <c r="N48" s="165">
        <v>118.7</v>
      </c>
      <c r="O48" s="166"/>
      <c r="P48" s="165">
        <v>137.80000000000001</v>
      </c>
      <c r="Q48" s="167"/>
      <c r="R48" s="163">
        <v>9.8000000000000007</v>
      </c>
      <c r="S48" s="164"/>
      <c r="T48" s="165">
        <v>24.8</v>
      </c>
      <c r="U48" s="166"/>
      <c r="V48" s="164">
        <v>6.3</v>
      </c>
      <c r="W48" s="164"/>
      <c r="X48" s="165">
        <v>4.2</v>
      </c>
      <c r="Y48" s="166"/>
      <c r="Z48" s="165">
        <v>3.8</v>
      </c>
      <c r="AA48" s="166"/>
      <c r="AB48" s="165">
        <v>4.5</v>
      </c>
      <c r="AC48" s="166"/>
      <c r="AD48" s="165">
        <v>8.1999999999999993</v>
      </c>
      <c r="AE48" s="162"/>
    </row>
    <row r="49" spans="1:31" s="75" customFormat="1" ht="20.100000000000001" customHeight="1">
      <c r="B49" s="155" t="s">
        <v>318</v>
      </c>
      <c r="C49" s="156"/>
      <c r="D49" s="163">
        <v>147.69999999999999</v>
      </c>
      <c r="E49" s="164"/>
      <c r="F49" s="165">
        <v>228.3</v>
      </c>
      <c r="G49" s="166"/>
      <c r="H49" s="165">
        <v>134.69999999999999</v>
      </c>
      <c r="I49" s="166"/>
      <c r="J49" s="164">
        <v>118.7</v>
      </c>
      <c r="K49" s="166"/>
      <c r="L49" s="165">
        <v>116.4</v>
      </c>
      <c r="M49" s="166"/>
      <c r="N49" s="165">
        <v>119.5</v>
      </c>
      <c r="O49" s="166"/>
      <c r="P49" s="165">
        <v>138.19999999999999</v>
      </c>
      <c r="Q49" s="167"/>
      <c r="R49" s="163">
        <v>7</v>
      </c>
      <c r="S49" s="164"/>
      <c r="T49" s="165">
        <v>17.100000000000001</v>
      </c>
      <c r="U49" s="166"/>
      <c r="V49" s="164">
        <v>4.4000000000000004</v>
      </c>
      <c r="W49" s="164"/>
      <c r="X49" s="165">
        <v>3.5</v>
      </c>
      <c r="Y49" s="166"/>
      <c r="Z49" s="165">
        <v>3.6</v>
      </c>
      <c r="AA49" s="166"/>
      <c r="AB49" s="165">
        <v>3.5</v>
      </c>
      <c r="AC49" s="166"/>
      <c r="AD49" s="165">
        <v>5.9</v>
      </c>
      <c r="AE49" s="162"/>
    </row>
    <row r="50" spans="1:31" s="75" customFormat="1" ht="6" customHeight="1">
      <c r="A50" s="168"/>
      <c r="B50" s="169"/>
      <c r="C50" s="170"/>
      <c r="D50" s="171"/>
      <c r="E50" s="172"/>
      <c r="F50" s="173"/>
      <c r="G50" s="174"/>
      <c r="H50" s="173"/>
      <c r="I50" s="174"/>
      <c r="J50" s="172"/>
      <c r="K50" s="174"/>
      <c r="L50" s="173"/>
      <c r="M50" s="174"/>
      <c r="N50" s="173"/>
      <c r="O50" s="174"/>
      <c r="P50" s="173"/>
      <c r="Q50" s="175"/>
      <c r="R50" s="171"/>
      <c r="S50" s="172"/>
      <c r="T50" s="173"/>
      <c r="U50" s="174"/>
      <c r="V50" s="172"/>
      <c r="W50" s="172"/>
      <c r="X50" s="173"/>
      <c r="Y50" s="176"/>
      <c r="Z50" s="173"/>
      <c r="AA50" s="176"/>
      <c r="AB50" s="173"/>
      <c r="AC50" s="177"/>
      <c r="AD50" s="172"/>
      <c r="AE50" s="178"/>
    </row>
    <row r="51" spans="1:31" s="75" customFormat="1" ht="6.75" customHeight="1">
      <c r="A51" s="74"/>
      <c r="B51" s="74"/>
      <c r="C51" s="74"/>
      <c r="D51" s="74"/>
      <c r="E51" s="74"/>
      <c r="F51" s="74"/>
      <c r="G51" s="74"/>
      <c r="H51" s="74"/>
      <c r="J51" s="74"/>
      <c r="K51" s="74"/>
      <c r="L51" s="74"/>
      <c r="M51" s="74"/>
      <c r="N51" s="74"/>
      <c r="O51" s="74"/>
      <c r="P51" s="179"/>
      <c r="Q51" s="74"/>
      <c r="R51" s="74"/>
      <c r="S51" s="74"/>
      <c r="T51" s="74"/>
      <c r="U51" s="74"/>
      <c r="V51" s="74"/>
      <c r="W51" s="74"/>
      <c r="X51" s="74"/>
      <c r="Y51" s="74"/>
      <c r="Z51" s="74"/>
      <c r="AA51" s="74"/>
      <c r="AB51" s="74"/>
      <c r="AC51" s="74"/>
      <c r="AD51" s="74"/>
      <c r="AE51" s="74"/>
    </row>
    <row r="52" spans="1:31" s="75" customFormat="1" ht="20.100000000000001" customHeight="1">
      <c r="A52" s="74"/>
      <c r="B52" s="180"/>
      <c r="C52" s="180"/>
      <c r="D52" s="181"/>
      <c r="E52" s="181"/>
      <c r="F52" s="181"/>
      <c r="G52" s="181"/>
      <c r="H52" s="181"/>
      <c r="I52" s="181"/>
      <c r="J52" s="181"/>
      <c r="K52" s="181"/>
      <c r="L52" s="181"/>
      <c r="M52" s="181"/>
      <c r="N52" s="181"/>
      <c r="O52" s="181"/>
      <c r="P52" s="181"/>
      <c r="Q52" s="74"/>
      <c r="R52" s="74"/>
      <c r="S52" s="74"/>
      <c r="T52" s="74"/>
      <c r="U52" s="74"/>
      <c r="V52" s="74"/>
      <c r="W52" s="74"/>
      <c r="X52" s="74"/>
      <c r="Y52" s="74"/>
      <c r="Z52" s="74"/>
      <c r="AA52" s="74"/>
      <c r="AB52" s="74"/>
      <c r="AC52" s="74"/>
      <c r="AD52" s="74"/>
      <c r="AE52" s="74"/>
    </row>
    <row r="53" spans="1:31" s="75" customFormat="1" ht="20.100000000000001" customHeight="1">
      <c r="A53" s="74"/>
      <c r="B53" s="74"/>
      <c r="C53" s="74"/>
      <c r="D53" s="74"/>
      <c r="E53" s="74"/>
      <c r="F53" s="74"/>
      <c r="G53" s="74"/>
      <c r="H53" s="74"/>
      <c r="J53" s="74"/>
      <c r="K53" s="74"/>
      <c r="L53" s="74"/>
      <c r="M53" s="74"/>
      <c r="N53" s="74"/>
      <c r="O53" s="74"/>
      <c r="P53" s="179"/>
      <c r="Q53" s="74"/>
      <c r="R53" s="74"/>
      <c r="S53" s="74"/>
      <c r="T53" s="74"/>
      <c r="U53" s="74"/>
      <c r="V53" s="74"/>
      <c r="W53" s="74"/>
      <c r="X53" s="74"/>
      <c r="Y53" s="74"/>
      <c r="Z53" s="74"/>
      <c r="AA53" s="74"/>
      <c r="AB53" s="74"/>
      <c r="AC53" s="74"/>
      <c r="AD53" s="74"/>
      <c r="AE53" s="74"/>
    </row>
    <row r="54" spans="1:31" s="75" customFormat="1" ht="20.100000000000001" customHeight="1">
      <c r="A54" s="74"/>
      <c r="B54" s="74"/>
      <c r="C54" s="74"/>
      <c r="D54" s="74"/>
      <c r="E54" s="74"/>
      <c r="F54" s="74"/>
      <c r="G54" s="74"/>
      <c r="H54" s="74"/>
      <c r="J54" s="74"/>
      <c r="K54" s="74"/>
      <c r="L54" s="74"/>
      <c r="M54" s="74"/>
      <c r="N54" s="74"/>
      <c r="O54" s="74"/>
      <c r="P54" s="179"/>
      <c r="Q54" s="74"/>
      <c r="R54" s="74"/>
      <c r="S54" s="74"/>
      <c r="T54" s="74"/>
      <c r="U54" s="74"/>
      <c r="V54" s="74"/>
      <c r="W54" s="74"/>
      <c r="X54" s="74"/>
      <c r="Y54" s="74"/>
      <c r="Z54" s="74"/>
      <c r="AA54" s="74"/>
      <c r="AB54" s="74"/>
      <c r="AC54" s="74"/>
      <c r="AD54" s="74"/>
      <c r="AE54" s="74"/>
    </row>
    <row r="55" spans="1:31" s="75" customFormat="1" ht="20.100000000000001" customHeight="1">
      <c r="A55" s="74"/>
      <c r="B55" s="74"/>
      <c r="C55" s="74"/>
      <c r="D55" s="74"/>
      <c r="E55" s="74"/>
      <c r="F55" s="74"/>
      <c r="G55" s="74"/>
      <c r="H55" s="74"/>
      <c r="J55" s="74"/>
      <c r="K55" s="74"/>
      <c r="L55" s="74"/>
      <c r="M55" s="74"/>
      <c r="N55" s="74"/>
      <c r="O55" s="74"/>
      <c r="P55" s="179"/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4"/>
      <c r="AB55" s="74"/>
      <c r="AC55" s="74"/>
      <c r="AD55" s="74"/>
      <c r="AE55" s="74"/>
    </row>
    <row r="56" spans="1:31" s="75" customFormat="1" ht="20.100000000000001" customHeight="1">
      <c r="A56" s="74"/>
      <c r="B56" s="74"/>
      <c r="C56" s="74"/>
      <c r="D56" s="74"/>
      <c r="E56" s="74"/>
      <c r="F56" s="74"/>
      <c r="G56" s="74"/>
      <c r="H56" s="74"/>
      <c r="J56" s="74"/>
      <c r="K56" s="74"/>
      <c r="L56" s="74"/>
      <c r="M56" s="74"/>
      <c r="N56" s="74"/>
      <c r="O56" s="74"/>
      <c r="P56" s="179"/>
      <c r="Q56" s="74"/>
      <c r="R56" s="74"/>
      <c r="S56" s="74"/>
      <c r="T56" s="74"/>
      <c r="U56" s="74"/>
      <c r="V56" s="74"/>
      <c r="W56" s="74"/>
      <c r="X56" s="74"/>
      <c r="Y56" s="74"/>
      <c r="Z56" s="74"/>
      <c r="AA56" s="74"/>
      <c r="AB56" s="74"/>
      <c r="AC56" s="74"/>
      <c r="AD56" s="74"/>
      <c r="AE56" s="74"/>
    </row>
    <row r="57" spans="1:31" s="75" customFormat="1" ht="20.100000000000001" customHeight="1">
      <c r="A57" s="74"/>
      <c r="B57" s="74"/>
      <c r="C57" s="74"/>
      <c r="D57" s="74"/>
      <c r="E57" s="74"/>
      <c r="F57" s="74"/>
      <c r="G57" s="74"/>
      <c r="H57" s="74"/>
      <c r="J57" s="74"/>
      <c r="K57" s="74"/>
      <c r="L57" s="74"/>
      <c r="M57" s="74"/>
      <c r="N57" s="74"/>
      <c r="O57" s="74"/>
      <c r="P57" s="179"/>
      <c r="Q57" s="74"/>
      <c r="R57" s="74"/>
      <c r="S57" s="74"/>
      <c r="T57" s="74"/>
      <c r="U57" s="74"/>
      <c r="V57" s="74"/>
      <c r="W57" s="74"/>
      <c r="X57" s="74"/>
      <c r="Y57" s="74"/>
      <c r="Z57" s="74"/>
      <c r="AA57" s="74"/>
      <c r="AB57" s="74"/>
      <c r="AC57" s="74"/>
      <c r="AD57" s="74"/>
      <c r="AE57" s="74"/>
    </row>
    <row r="58" spans="1:31" s="75" customFormat="1" ht="20.100000000000001" customHeight="1">
      <c r="A58" s="74"/>
      <c r="B58" s="74"/>
      <c r="C58" s="74"/>
      <c r="D58" s="74"/>
      <c r="E58" s="74"/>
      <c r="F58" s="74"/>
      <c r="G58" s="74"/>
      <c r="H58" s="74"/>
      <c r="J58" s="74"/>
      <c r="K58" s="74"/>
      <c r="L58" s="74"/>
      <c r="M58" s="74"/>
      <c r="N58" s="74"/>
      <c r="O58" s="74"/>
      <c r="P58" s="179"/>
      <c r="Q58" s="74"/>
      <c r="R58" s="74"/>
      <c r="S58" s="74"/>
      <c r="T58" s="74"/>
      <c r="U58" s="74"/>
      <c r="V58" s="74"/>
      <c r="W58" s="74"/>
      <c r="X58" s="74"/>
      <c r="Y58" s="74"/>
      <c r="Z58" s="74"/>
      <c r="AA58" s="74"/>
      <c r="AB58" s="74"/>
      <c r="AC58" s="74"/>
      <c r="AD58" s="74"/>
      <c r="AE58" s="74"/>
    </row>
    <row r="59" spans="1:31" s="75" customFormat="1" ht="20.100000000000001" customHeight="1">
      <c r="A59" s="74"/>
      <c r="B59" s="74"/>
      <c r="C59" s="74"/>
      <c r="D59" s="74"/>
      <c r="E59" s="74"/>
      <c r="F59" s="74"/>
      <c r="G59" s="74"/>
      <c r="H59" s="74"/>
      <c r="J59" s="74"/>
      <c r="K59" s="74"/>
      <c r="L59" s="74"/>
      <c r="M59" s="74"/>
      <c r="N59" s="74"/>
      <c r="O59" s="74"/>
      <c r="P59" s="179"/>
      <c r="Q59" s="74"/>
      <c r="R59" s="74"/>
      <c r="S59" s="74"/>
      <c r="T59" s="74"/>
      <c r="U59" s="74"/>
      <c r="V59" s="74"/>
      <c r="W59" s="74"/>
      <c r="X59" s="74"/>
      <c r="Y59" s="74"/>
      <c r="Z59" s="74"/>
      <c r="AA59" s="74"/>
      <c r="AB59" s="74"/>
      <c r="AC59" s="74"/>
      <c r="AD59" s="74"/>
      <c r="AE59" s="74"/>
    </row>
    <row r="60" spans="1:31" s="75" customFormat="1" ht="20.100000000000001" customHeight="1">
      <c r="A60" s="74"/>
      <c r="B60" s="74"/>
      <c r="C60" s="74"/>
      <c r="D60" s="74"/>
      <c r="E60" s="74"/>
      <c r="F60" s="74"/>
      <c r="G60" s="74"/>
      <c r="H60" s="74"/>
      <c r="J60" s="74"/>
      <c r="K60" s="74"/>
      <c r="L60" s="74"/>
      <c r="M60" s="74"/>
      <c r="N60" s="74"/>
      <c r="O60" s="74"/>
      <c r="P60" s="179"/>
      <c r="Q60" s="74"/>
      <c r="R60" s="74"/>
      <c r="S60" s="74"/>
      <c r="T60" s="74"/>
      <c r="U60" s="74"/>
      <c r="V60" s="74"/>
      <c r="W60" s="74"/>
      <c r="X60" s="74"/>
      <c r="Y60" s="74"/>
      <c r="Z60" s="74"/>
      <c r="AA60" s="74"/>
      <c r="AB60" s="74"/>
      <c r="AC60" s="74"/>
      <c r="AD60" s="74"/>
      <c r="AE60" s="74"/>
    </row>
    <row r="61" spans="1:31" s="75" customFormat="1" ht="20.100000000000001" customHeight="1">
      <c r="A61" s="74"/>
      <c r="B61" s="74"/>
      <c r="C61" s="74"/>
      <c r="D61" s="74"/>
      <c r="E61" s="74"/>
      <c r="F61" s="74"/>
      <c r="G61" s="74"/>
      <c r="H61" s="74"/>
      <c r="J61" s="74"/>
      <c r="K61" s="74"/>
      <c r="L61" s="74"/>
      <c r="M61" s="74"/>
      <c r="N61" s="74"/>
      <c r="O61" s="74"/>
      <c r="P61" s="179"/>
      <c r="Q61" s="74"/>
      <c r="R61" s="74"/>
      <c r="S61" s="74"/>
      <c r="T61" s="74"/>
      <c r="U61" s="74"/>
      <c r="V61" s="74"/>
      <c r="W61" s="74"/>
      <c r="X61" s="74"/>
      <c r="Y61" s="74"/>
      <c r="Z61" s="74"/>
      <c r="AA61" s="74"/>
      <c r="AB61" s="74"/>
      <c r="AC61" s="74"/>
      <c r="AD61" s="74"/>
      <c r="AE61" s="74"/>
    </row>
    <row r="62" spans="1:31" s="75" customFormat="1" ht="20.100000000000001" customHeight="1">
      <c r="A62" s="74"/>
      <c r="B62" s="74"/>
      <c r="C62" s="74"/>
      <c r="D62" s="74"/>
      <c r="E62" s="74"/>
      <c r="F62" s="74"/>
      <c r="G62" s="74"/>
      <c r="H62" s="74"/>
      <c r="J62" s="74"/>
      <c r="K62" s="74"/>
      <c r="L62" s="74"/>
      <c r="M62" s="74"/>
      <c r="N62" s="74"/>
      <c r="O62" s="74"/>
      <c r="P62" s="179"/>
      <c r="Q62" s="74"/>
      <c r="R62" s="74"/>
      <c r="S62" s="74"/>
      <c r="T62" s="74"/>
      <c r="U62" s="74"/>
      <c r="V62" s="74"/>
      <c r="W62" s="74"/>
      <c r="X62" s="74"/>
      <c r="Y62" s="74"/>
      <c r="Z62" s="74"/>
      <c r="AA62" s="74"/>
      <c r="AB62" s="74"/>
      <c r="AC62" s="74"/>
      <c r="AD62" s="74"/>
      <c r="AE62" s="74"/>
    </row>
    <row r="63" spans="1:31" s="75" customFormat="1" ht="20.100000000000001" customHeight="1">
      <c r="A63" s="74"/>
      <c r="B63" s="74"/>
      <c r="C63" s="74"/>
      <c r="D63" s="74"/>
      <c r="E63" s="74"/>
      <c r="F63" s="74"/>
      <c r="G63" s="74"/>
      <c r="H63" s="74"/>
      <c r="J63" s="74"/>
      <c r="K63" s="74"/>
      <c r="L63" s="74"/>
      <c r="M63" s="74"/>
      <c r="N63" s="74"/>
      <c r="O63" s="74"/>
      <c r="P63" s="179"/>
      <c r="Q63" s="74"/>
      <c r="R63" s="74"/>
      <c r="S63" s="74"/>
      <c r="T63" s="74"/>
      <c r="U63" s="74"/>
      <c r="V63" s="74"/>
      <c r="W63" s="74"/>
      <c r="X63" s="74"/>
      <c r="Y63" s="74"/>
      <c r="Z63" s="74"/>
      <c r="AA63" s="74"/>
      <c r="AB63" s="74"/>
      <c r="AC63" s="74"/>
      <c r="AD63" s="74"/>
      <c r="AE63" s="74"/>
    </row>
    <row r="64" spans="1:31" s="75" customFormat="1" ht="20.100000000000001" customHeight="1">
      <c r="A64" s="74"/>
      <c r="B64" s="74"/>
      <c r="C64" s="74"/>
      <c r="D64" s="74"/>
      <c r="E64" s="74"/>
      <c r="F64" s="74"/>
      <c r="G64" s="74"/>
      <c r="H64" s="74"/>
      <c r="J64" s="74"/>
      <c r="K64" s="74"/>
      <c r="L64" s="74"/>
      <c r="M64" s="74"/>
      <c r="N64" s="74"/>
      <c r="O64" s="74"/>
      <c r="P64" s="179"/>
      <c r="Q64" s="74"/>
      <c r="R64" s="74"/>
      <c r="S64" s="74"/>
      <c r="T64" s="74"/>
      <c r="U64" s="74"/>
      <c r="V64" s="74"/>
      <c r="W64" s="74"/>
      <c r="X64" s="74"/>
      <c r="Y64" s="74"/>
      <c r="Z64" s="74"/>
      <c r="AA64" s="74"/>
      <c r="AB64" s="74"/>
      <c r="AC64" s="74"/>
      <c r="AD64" s="74"/>
      <c r="AE64" s="74"/>
    </row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  <row r="79" ht="20.100000000000001" customHeight="1"/>
    <row r="80" ht="20.100000000000001" customHeight="1"/>
    <row r="81" ht="20.100000000000001" customHeight="1"/>
    <row r="82" ht="20.100000000000001" customHeight="1"/>
    <row r="83" ht="20.100000000000001" customHeight="1"/>
    <row r="84" ht="20.100000000000001" customHeight="1"/>
    <row r="85" ht="20.100000000000001" customHeight="1"/>
    <row r="86" ht="20.100000000000001" customHeight="1"/>
    <row r="87" ht="20.100000000000001" customHeight="1"/>
    <row r="88" ht="20.100000000000001" customHeight="1"/>
    <row r="89" ht="20.100000000000001" customHeight="1"/>
    <row r="90" ht="20.100000000000001" customHeight="1"/>
    <row r="91" ht="20.100000000000001" customHeight="1"/>
    <row r="92" ht="20.100000000000001" customHeight="1"/>
    <row r="93" ht="20.100000000000001" customHeight="1"/>
    <row r="94" ht="20.100000000000001" customHeight="1"/>
    <row r="95" ht="20.100000000000001" customHeight="1"/>
    <row r="96" ht="20.100000000000001" customHeight="1"/>
    <row r="97" ht="20.100000000000001" customHeight="1"/>
    <row r="98" ht="20.100000000000001" customHeight="1"/>
    <row r="99" ht="20.100000000000001" customHeight="1"/>
    <row r="100" ht="20.100000000000001" customHeight="1"/>
    <row r="101" ht="20.100000000000001" customHeight="1"/>
    <row r="102" ht="20.100000000000001" customHeight="1"/>
    <row r="103" ht="20.100000000000001" customHeight="1"/>
    <row r="104" ht="20.100000000000001" customHeight="1"/>
    <row r="105" ht="20.100000000000001" customHeight="1"/>
    <row r="106" ht="20.100000000000001" customHeight="1"/>
    <row r="107" ht="20.100000000000001" customHeight="1"/>
    <row r="108" ht="20.100000000000001" customHeight="1"/>
    <row r="109" ht="20.100000000000001" customHeight="1"/>
    <row r="110" ht="20.100000000000001" customHeight="1"/>
    <row r="111" ht="20.100000000000001" customHeight="1"/>
    <row r="112" ht="20.100000000000001" customHeight="1"/>
    <row r="113" ht="20.100000000000001" customHeight="1"/>
    <row r="114" ht="20.100000000000001" customHeight="1"/>
    <row r="115" ht="20.100000000000001" customHeight="1"/>
    <row r="116" ht="20.100000000000001" customHeight="1"/>
    <row r="117" ht="20.100000000000001" customHeight="1"/>
    <row r="118" ht="20.100000000000001" customHeight="1"/>
    <row r="119" ht="20.100000000000001" customHeight="1"/>
    <row r="120" ht="20.100000000000001" customHeight="1"/>
    <row r="121" ht="20.100000000000001" customHeight="1"/>
    <row r="122" ht="20.100000000000001" customHeight="1"/>
    <row r="123" ht="20.100000000000001" customHeight="1"/>
    <row r="124" ht="20.100000000000001" customHeight="1"/>
    <row r="125" ht="20.100000000000001" customHeight="1"/>
    <row r="126" ht="20.100000000000001" customHeight="1"/>
    <row r="127" ht="20.100000000000001" customHeight="1"/>
    <row r="128" ht="20.100000000000001" customHeight="1"/>
    <row r="129" ht="20.100000000000001" customHeight="1"/>
    <row r="130" ht="20.100000000000001" customHeight="1"/>
    <row r="131" ht="20.100000000000001" customHeight="1"/>
    <row r="132" ht="20.100000000000001" customHeight="1"/>
    <row r="133" ht="20.100000000000001" customHeight="1"/>
    <row r="134" ht="20.100000000000001" customHeight="1"/>
    <row r="135" ht="20.100000000000001" customHeight="1"/>
    <row r="136" ht="20.100000000000001" customHeight="1"/>
    <row r="137" ht="20.100000000000001" customHeight="1"/>
    <row r="138" ht="20.100000000000001" customHeight="1"/>
    <row r="139" ht="20.100000000000001" customHeight="1"/>
    <row r="140" ht="20.100000000000001" customHeight="1"/>
    <row r="141" ht="20.100000000000001" customHeight="1"/>
    <row r="142" ht="20.100000000000001" customHeight="1"/>
    <row r="143" ht="20.100000000000001" customHeight="1"/>
    <row r="144" ht="20.100000000000001" customHeight="1"/>
    <row r="145" ht="20.100000000000001" customHeight="1"/>
    <row r="146" ht="20.100000000000001" customHeight="1"/>
    <row r="147" ht="20.100000000000001" customHeight="1"/>
    <row r="148" ht="20.100000000000001" customHeight="1"/>
    <row r="149" ht="20.100000000000001" customHeight="1"/>
    <row r="150" ht="20.100000000000001" customHeight="1"/>
    <row r="151" ht="20.100000000000001" customHeight="1"/>
    <row r="152" ht="20.100000000000001" customHeight="1"/>
    <row r="153" ht="20.100000000000001" customHeight="1"/>
    <row r="154" ht="20.100000000000001" customHeight="1"/>
    <row r="155" ht="20.100000000000001" customHeight="1"/>
    <row r="156" ht="20.100000000000001" customHeight="1"/>
    <row r="157" ht="20.100000000000001" customHeight="1"/>
    <row r="158" ht="20.100000000000001" customHeight="1"/>
    <row r="159" ht="20.100000000000001" customHeight="1"/>
    <row r="160" ht="20.100000000000001" customHeight="1"/>
    <row r="161" ht="20.100000000000001" customHeight="1"/>
    <row r="162" ht="20.100000000000001" customHeight="1"/>
    <row r="163" ht="20.100000000000001" customHeight="1"/>
    <row r="164" ht="20.100000000000001" customHeight="1"/>
    <row r="165" ht="20.100000000000001" customHeight="1"/>
    <row r="166" ht="20.100000000000001" customHeight="1"/>
    <row r="167" ht="20.100000000000001" customHeight="1"/>
    <row r="168" ht="20.100000000000001" customHeight="1"/>
    <row r="169" ht="20.100000000000001" customHeight="1"/>
    <row r="170" ht="20.100000000000001" customHeight="1"/>
    <row r="171" ht="20.100000000000001" customHeight="1"/>
    <row r="172" ht="20.100000000000001" customHeight="1"/>
    <row r="173" ht="20.100000000000001" customHeight="1"/>
    <row r="174" ht="20.100000000000001" customHeight="1"/>
    <row r="175" ht="20.100000000000001" customHeight="1"/>
    <row r="176" ht="20.100000000000001" customHeight="1"/>
    <row r="177" ht="20.100000000000001" customHeight="1"/>
    <row r="178" ht="20.100000000000001" customHeight="1"/>
    <row r="179" ht="20.100000000000001" customHeight="1"/>
    <row r="180" ht="20.100000000000001" customHeight="1"/>
    <row r="181" ht="20.100000000000001" customHeight="1"/>
    <row r="182" ht="20.100000000000001" customHeight="1"/>
    <row r="183" ht="20.100000000000001" customHeight="1"/>
    <row r="184" ht="20.100000000000001" customHeight="1"/>
    <row r="185" ht="20.100000000000001" customHeight="1"/>
    <row r="186" ht="20.100000000000001" customHeight="1"/>
    <row r="187" ht="20.100000000000001" customHeight="1"/>
    <row r="188" ht="20.100000000000001" customHeight="1"/>
    <row r="189" ht="20.100000000000001" customHeight="1"/>
    <row r="190" ht="20.100000000000001" customHeight="1"/>
    <row r="191" ht="20.100000000000001" customHeight="1"/>
    <row r="192" ht="20.100000000000001" customHeight="1"/>
    <row r="193" ht="20.100000000000001" customHeight="1"/>
    <row r="194" ht="20.100000000000001" customHeight="1"/>
    <row r="195" ht="20.100000000000001" customHeight="1"/>
    <row r="196" ht="20.100000000000001" customHeight="1"/>
    <row r="197" ht="20.100000000000001" customHeight="1"/>
    <row r="198" ht="20.100000000000001" customHeight="1"/>
    <row r="199" ht="20.100000000000001" customHeight="1"/>
    <row r="200" ht="20.100000000000001" customHeight="1"/>
    <row r="201" ht="20.100000000000001" customHeight="1"/>
    <row r="202" ht="20.100000000000001" customHeight="1"/>
    <row r="203" ht="20.100000000000001" customHeight="1"/>
    <row r="204" ht="20.100000000000001" customHeight="1"/>
    <row r="205" ht="20.100000000000001" customHeight="1"/>
    <row r="206" ht="20.100000000000001" customHeight="1"/>
    <row r="207" ht="20.100000000000001" customHeight="1"/>
  </sheetData>
  <mergeCells count="19">
    <mergeCell ref="Z7:AA7"/>
    <mergeCell ref="AB7:AC7"/>
    <mergeCell ref="AD7:AE7"/>
    <mergeCell ref="N7:O7"/>
    <mergeCell ref="P7:Q7"/>
    <mergeCell ref="R7:S7"/>
    <mergeCell ref="T7:U7"/>
    <mergeCell ref="V7:W7"/>
    <mergeCell ref="X7:Y7"/>
    <mergeCell ref="A1:AC1"/>
    <mergeCell ref="B2:AE2"/>
    <mergeCell ref="B5:C7"/>
    <mergeCell ref="D5:Q5"/>
    <mergeCell ref="R5:AC5"/>
    <mergeCell ref="D6:E7"/>
    <mergeCell ref="F7:G7"/>
    <mergeCell ref="H7:I7"/>
    <mergeCell ref="J7:K7"/>
    <mergeCell ref="L7:M7"/>
  </mergeCells>
  <phoneticPr fontId="11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6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2</vt:i4>
      </vt:variant>
    </vt:vector>
  </HeadingPairs>
  <TitlesOfParts>
    <vt:vector size="7" baseType="lpstr">
      <vt:lpstr>1.수출(기본분류)</vt:lpstr>
      <vt:lpstr>2.수입(기본분류)</vt:lpstr>
      <vt:lpstr>3.수입(용도별)</vt:lpstr>
      <vt:lpstr>4.수출입물가지수추이</vt:lpstr>
      <vt:lpstr>5.SOP(시계열)</vt:lpstr>
      <vt:lpstr>'4.수출입물가지수추이'!Print_Area</vt:lpstr>
      <vt:lpstr>'5.SOP(시계열)'!Print_Area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2006-09-13T11:19:49Z</dcterms:created>
  <dcterms:modified xsi:type="dcterms:W3CDTF">2012-01-10T06:11:00Z</dcterms:modified>
</cp:coreProperties>
</file>